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ntyna.yelinska\Desktop\"/>
    </mc:Choice>
  </mc:AlternateContent>
  <bookViews>
    <workbookView xWindow="0" yWindow="0" windowWidth="22425" windowHeight="11655"/>
  </bookViews>
  <sheets>
    <sheet name="проєкти-переможці" sheetId="1" r:id="rId1"/>
  </sheets>
  <calcPr calcId="162913"/>
  <extLst>
    <ext uri="GoogleSheetsCustomDataVersion1">
      <go:sheetsCustomData xmlns:go="http://customooxmlschemas.google.com/" r:id="rId6" roundtripDataSignature="AMtx7mhTo8CpkJ/PPvFyXKDSREeswciUoA=="/>
    </ext>
  </extLst>
</workbook>
</file>

<file path=xl/calcChain.xml><?xml version="1.0" encoding="utf-8"?>
<calcChain xmlns="http://schemas.openxmlformats.org/spreadsheetml/2006/main">
  <c r="G45" i="1" l="1"/>
  <c r="H43" i="1"/>
  <c r="H42" i="1"/>
  <c r="H41" i="1"/>
  <c r="H40" i="1"/>
  <c r="H39" i="1"/>
  <c r="H38" i="1"/>
  <c r="H36" i="1"/>
  <c r="H35" i="1"/>
  <c r="H32" i="1"/>
  <c r="H31" i="1"/>
  <c r="H29" i="1"/>
  <c r="H26" i="1"/>
  <c r="H25" i="1"/>
  <c r="H24" i="1"/>
  <c r="H23" i="1"/>
  <c r="H22" i="1"/>
  <c r="H21" i="1"/>
  <c r="H20" i="1"/>
  <c r="H19" i="1"/>
  <c r="H17" i="1"/>
  <c r="H16" i="1"/>
  <c r="H15" i="1"/>
  <c r="H14" i="1"/>
  <c r="H45" i="1" s="1"/>
</calcChain>
</file>

<file path=xl/sharedStrings.xml><?xml version="1.0" encoding="utf-8"?>
<sst xmlns="http://schemas.openxmlformats.org/spreadsheetml/2006/main" count="240" uniqueCount="170">
  <si>
    <t>Річний звіт про стан реалізації проєктів-переможців за рахунок коштів "Громадського бюджету міста Києва"</t>
  </si>
  <si>
    <t>(відповідний звітний період)</t>
  </si>
  <si>
    <t>№ з/п</t>
  </si>
  <si>
    <t>Проєкт (№, назва, адреса реалізації, Команда, лідер Команди)</t>
  </si>
  <si>
    <t>Загальний опис результатів проєкту, опис робіт та послуг, які було проведено та надано, їх послідовність</t>
  </si>
  <si>
    <t>Замовник проєкту (розпорядник нижчого рівня або одержувач коштів бюджету м. Києва)</t>
  </si>
  <si>
    <t>Погодження з Командою технічних вимог (ТВ) (дата)                     та календарного плану (КП) (дата)</t>
  </si>
  <si>
    <t>Посилання на електронну закупівлю товарів, робіт чи послуг на "Prozorro"</t>
  </si>
  <si>
    <t>Бюджет проєкту, тис.грн</t>
  </si>
  <si>
    <t>Посилання на фотозвіт результату реалізації проєкту</t>
  </si>
  <si>
    <t>Заходи, які не вдалося реалізувати, або було реалізовано іншим чином</t>
  </si>
  <si>
    <t>Причини недотримання термінів та відхилення від визначених бюджетів</t>
  </si>
  <si>
    <t>плановий, тис.грн.</t>
  </si>
  <si>
    <t>фактичний, тис.грн.</t>
  </si>
  <si>
    <t>Х</t>
  </si>
  <si>
    <t>Закупівля:комп"ютерної техніки.</t>
  </si>
  <si>
    <t>Управління освіти (начальник відділу) Кузьменко Валентина Миколаївна                                   тел. 425-25-66</t>
  </si>
  <si>
    <t>Т.В.- 06.02.2021
К.П.26.02.2021</t>
  </si>
  <si>
    <t>Закупівля обладнання для кабінету: інтерактивний комплекс, електрофорна машина, набір з електростатики, Набір демонстраційний «Механіка»</t>
  </si>
  <si>
    <t xml:space="preserve">Закупівля обладнання для кабінету:Мультимедійний комплекс+ноутбук
Багатофукційний пристрій
Набір для кабінету математики
Документ- камера
Акустична система (колонки)
Комплект стендів
ДБЖ Logic Power LPM-ULI100UA
</t>
  </si>
  <si>
    <t xml:space="preserve">Закупівля інтерактивного обладнання:Мультимедійний комплекс
Барометр-анероїд
Анемометр чашковий з флюгером
Термометр-гігрометр TRIXIE МЕХАНІЧНИЙ 76113
Компас шкільний
Глобус-модель «Паралелі та меридіани Землі
Модель-глобус «Будова Землі»
3D-ручка 3Doodler Start (8SPSESCL3R)
Колекція «Типи грунтів»
Принтер МФУ TpsonExpressionHomeXP-225 з СНПЧ та чернилами
 Глобус фізичний d=32 см, українська мова.
</t>
  </si>
  <si>
    <t xml:space="preserve">Закупівля обладнання для кабінету: скелет людини, моделі частин тіла людини, Цифровий USB мікроскоп Magnifier 600X з дисплеєм (MG5712)
3D-ручка 3DoodlerStart (8SPSESCL3R), набори мікропрепаратів.
</t>
  </si>
  <si>
    <t>Підготовка основи під покриття, укладання покриття штучною травою.Улаштування огорожі  з хвірткою.</t>
  </si>
  <si>
    <t>Закупівля: великого набору LEGO DUPLO</t>
  </si>
  <si>
    <t>Підготовка основи під покриття, укладання покриття, встановлення баскетбольного  та волейбольного щитів з корзиною та сіткою. Встановлення огорожі.</t>
  </si>
  <si>
    <t>Облаштування подвір"я школи: закупівля та встановлення гойдалок, ігрового будиночку, стола зі стільцями та лави для відпочинку. Встановлення тенісногот столу, інтерактивної LCD панелі.</t>
  </si>
  <si>
    <t>Т.В.- 02.02.2021
К.П.26.02.2021</t>
  </si>
  <si>
    <t>Закупівля інтерактивного обладнання: Інтерактивна дошка з кріпленням у комплекті
та монтажем, мультимедійного
короткофокусного проектора з кріпленням.</t>
  </si>
  <si>
    <t>Закупівля інтерактивного обладнання: Інтерактивна дошка з кріпленням у комплекті
та монтажем, мультимедійного
короткофокусного проектора з кріпленням, ноутбуки та комплект меблів.</t>
  </si>
  <si>
    <t xml:space="preserve">:Модернізація і заміна ветиляційної системи,встановлення кондиціонерів, проведення ремонтних робіт в обідній залі(демонтаж, малярно-штукатурні роботи),  закупівля обладнання для харчоблоку , закупівля обладнання для їдальні (електромясорубка, шафа жарочна,картофелечистка, та інше),посуд, меблі. </t>
  </si>
  <si>
    <t>Закупівля інтерактивного обладнання для актової зали:Цифрова професійна радіосистема, аналоговий мікшерний пульт, мікрофони зі стійками, проєктор, ноутбук, кондиціонер, телевізор, навушники, кабеля, крісла для актової зали.Проведення штукатурно-малярних робіт стелі, обладнання для повітряної акробатики та його монтаж із кріпленням</t>
  </si>
  <si>
    <t>Закупівля інтерактивного обладнання: підвісна акустична система, мікшерний пульт, мікрофон зі стійкою, ноутбук, навушники, маршрутизатор.</t>
  </si>
  <si>
    <t>Облаштування для медичного кабінету: закупівля меблів для кабінету, ноутбук, лампа бактеріцидна, тонометр, глюкометр, ростомір з вагами, холодильник, термометр безконтактний, ширма медична, сушарка для рук.</t>
  </si>
  <si>
    <t>Закупівля інтерактивного обладнання, меблі для бібліотеки, проєктор, інтерактивна дошка, ноутбук.</t>
  </si>
  <si>
    <t>Закупівля інтерактивного обладнання:Закупівля інтерактивного обладнання: підвісна акустична система, мікшерний пульт, мікрофон зі стійкою, ноутбук, навушники, маршрутизатор.</t>
  </si>
  <si>
    <t>Проведення ремонту спортивної зали: поботи по улаштуванню підвісної стелі, електромонтажні роботи, закупівля та встановлення кондиціонера, установка світильників.</t>
  </si>
  <si>
    <t>Встановлення системи кондиціювання в актовій залі та їдальні школи (закупівля та встановлення кондиціонерів).</t>
  </si>
  <si>
    <t>Закупівля інтерактивного обладнання: інтерактивна дошка, ноутбук, проєктор, сканер,  монітор, маршрутизатор, набір стереометричний демонстраційний з прозорого пластику.</t>
  </si>
  <si>
    <t>Закупівля акустичних систем та музичних інструментів</t>
  </si>
  <si>
    <t>Закупівля інтерактивного обладнання: комутатор, мікрофони, монітори, маршрутизатор, годинник.Монтажно-пусконалагоджувальні роботи.</t>
  </si>
  <si>
    <t>Облаштування спортивного майданчика гумовим покриттям та огорожею, укладання покриття, встановлення баскетбольного  та волейбольного щитів з корзиною та сіткою,гімнастичного обладнання, сітки для великого тенісу.   Встановлення огорожі.</t>
  </si>
  <si>
    <t>Закупівля інтерактивного обладнання: ноутбуки, телевізори з кранштейнами.</t>
  </si>
  <si>
    <t>Закупівля комп"ютерного обладнання: ноутбуки, ліцензійна гарнітура, системне забезпечення.</t>
  </si>
  <si>
    <t>Закупівля спортивного інвентарю.</t>
  </si>
  <si>
    <t>Закупівля:інтерактивного обладнання: дошка, проєктор, вивіска, та проведення поточного ремонту вхідної групи.</t>
  </si>
  <si>
    <t>ПРЦК "ПОДІЛ", (заступник директора) Колеснікова Людмила Володимипівна 463-08-53</t>
  </si>
  <si>
    <t>Т.В.- 10.02.2021
К.П.26.02.2021</t>
  </si>
  <si>
    <t>Упорядкування фасаду та вхідної групи   дитячого клубу «Спарта»</t>
  </si>
  <si>
    <t xml:space="preserve">Встановлення приточно-витяжної вентиляційної установки з системою вентиляціїз монтажем та пусконаладкою в дитячому клубі "Фортуна"
</t>
  </si>
  <si>
    <t>Капітальний ремонт з утепленням фасаду приміщень дитячого клубу «Романтик»</t>
  </si>
  <si>
    <t>Капітальний ремонт покрівлі  дитячого клубу «Виноградар»</t>
  </si>
  <si>
    <t xml:space="preserve"> Придбання обладнання для проведення свята (палатка, карабіни, спальники,туристичні системи).</t>
  </si>
  <si>
    <t>Відділ у справах  молоді та спорту Подільської РДА . (начальник відділу)КУЗЬМЕНКО Олена Олександрівна 
482-51-54</t>
  </si>
  <si>
    <t>Т.В.- 26.02.2021
К.П.26.02.2021</t>
  </si>
  <si>
    <r>
      <rPr>
        <b/>
        <sz val="12"/>
        <color indexed="8"/>
        <rFont val="Times New Roman"/>
        <family val="1"/>
        <charset val="204"/>
      </rPr>
      <t xml:space="preserve"> № 423</t>
    </r>
    <r>
      <rPr>
        <sz val="12"/>
        <color indexed="8"/>
        <rFont val="Times New Roman"/>
        <family val="1"/>
        <charset val="204"/>
      </rPr>
      <t xml:space="preserve"> "Відкритий районний дитячий фестиваль греко-римської боротьби", вул. Світлицького, 35-б, автор Добровольський Олексій Ігорович.</t>
    </r>
  </si>
  <si>
    <t xml:space="preserve">1.Оренда приміщення та обладнання.   2.Виготовлення друкованої продукції. 3. Придбання нагородної продукції </t>
  </si>
  <si>
    <r>
      <rPr>
        <b/>
        <sz val="12"/>
        <color indexed="8"/>
        <rFont val="Times New Roman"/>
        <family val="1"/>
        <charset val="204"/>
      </rPr>
      <t>№ 618</t>
    </r>
    <r>
      <rPr>
        <sz val="12"/>
        <color indexed="8"/>
        <rFont val="Times New Roman"/>
        <family val="1"/>
        <charset val="204"/>
      </rPr>
      <t xml:space="preserve"> Зона відпочинку біля річки Коноплянка у сквері Вітряні Гори, вул. Вітряні Гори, 2, автор Шевченко Віктор Вікторович.</t>
    </r>
  </si>
  <si>
    <t>Облаштування зони відпочинку, закупівля лавки, каміну. Облаштування велопарковки, укладка бруківки.</t>
  </si>
  <si>
    <t>КП УЗН, (головний інженер)Яцков Анатолій Вікторович 093-634-69-80</t>
  </si>
  <si>
    <t>Встановлення декоративної огорожі</t>
  </si>
  <si>
    <t>УЖКГ Подільської РДА (головний спеціаліст) Жила Володимир Олександрович 425-11-40</t>
  </si>
  <si>
    <t>№ 59  Комп`ютерна техніка вул. Білицька, 55, автор Пашков Володимир Володимирович</t>
  </si>
  <si>
    <t>№ 61 " Фізика - дітям" вул. Білицька, 55, автор Пашков Володимир Володимирович</t>
  </si>
  <si>
    <t>№ 62 "Рік математики" вул. Білицька, 55, автор Пашков Володимир Володимирович</t>
  </si>
  <si>
    <t>№ 86 "Віртуальні мандри" вул. Білицька, 55, автор Пашков Володимир Володимирович</t>
  </si>
  <si>
    <t>№ 101 Модернізація освітнього середовища кабінету біології "ДНК-Думай.Навчайся,Комунікуй" вул. Білицька, 55, автор Пашков Володимир Володимирович.</t>
  </si>
  <si>
    <t>№ 343 Футбол - об’єднує, спорт - запорука здоров’я дітей ЗЗСО № 262,  вул Галицька, 5, автор Яковлева Євгенія Геннадіївна.</t>
  </si>
  <si>
    <t>№ 358 LEGO Duplo у ДНЗ №802 "Паросток"вул. Западинська, 11 автор Каша Анна Іллівна</t>
  </si>
  <si>
    <t>№ 427 Універсальний майданчик «Активне дозвілля» у школі № 262, вул Галицька, 5, автор Яковлева Євгенія Геннадіївна.</t>
  </si>
  <si>
    <r>
      <rPr>
        <b/>
        <sz val="11"/>
        <color indexed="8"/>
        <rFont val="Times New Roman"/>
        <family val="1"/>
        <charset val="204"/>
      </rPr>
      <t>№ 479</t>
    </r>
    <r>
      <rPr>
        <sz val="11"/>
        <color indexed="8"/>
        <rFont val="Times New Roman"/>
        <family val="1"/>
        <charset val="204"/>
      </rPr>
      <t xml:space="preserve"> Благоустрій внутрішнього подвір'я школи №271 міста Києва, вул Мостицька, 16, автор Зеленяк Ганна Олександрівна.</t>
    </r>
  </si>
  <si>
    <t>№ 706 SMART - ключ до успіху у навчанні, вул Копилівська, 36, автор Турчина Світлана Олексіївна.</t>
  </si>
  <si>
    <t>№ 819  IT-центр гімназії 107 "Введенська", вул. Введенська, 35, автор Спітковська Катерина Василівна.</t>
  </si>
  <si>
    <t>№ 872  Сучасний смачний простір: їдальня та кафетерій гімназії № 34 "Либідь" вул. Межова, 22 автор Арцимович Юлія Олександрівна.</t>
  </si>
  <si>
    <t>№ 886  Modern sound для гімназії № 34 "Либідь" ( актова зала та студія звукозапису),  вул. Межова, 22 автор Арцимович Юлія Олександрівна.</t>
  </si>
  <si>
    <t>№ 1099 "Мелодійний шкільний дзвінок у ЗЗСО №262", вул. Галицька, 5,  автор Пишна Ірина Олексіївна.</t>
  </si>
  <si>
    <t>№ 1154 Сучасний медичний кабінет в ЗЗСО№242, пр-т. Правди, 64- Г, автор Синюк Наталія Петрівна.</t>
  </si>
  <si>
    <t>№ 1162 «Сучасна бібліотека у ЗЗСО№242», пр-т. Правди, 64- Г, автор Синюк Наталія Петрівна.</t>
  </si>
  <si>
    <t>№ 1165 «Мелодійний шкільний дзвінок у ЗЗСО№242», пр-т. Правди, 64- Г, автор Синюк Наталія Петрівна.</t>
  </si>
  <si>
    <t>№ 1194 Ремонт спортивної зали в школі №6, пр-т. Георгія Гонгадзе, 20-І, автор Тімченко Катерина Василівна.</t>
  </si>
  <si>
    <t>№ 1261 система кондиціювання актової зали та їдальні ЗЗСО № 63, вул. Івана Виговського, 10-А, автор Кабушко Вікторія Вікторівна.</t>
  </si>
  <si>
    <t>№ 1280 Сучасний інтерактивний кабінет математики в ЗЗСО № 63, вул. Івана Виговського, 10-А, автор Кабушко Вікторія Вікторівна.</t>
  </si>
  <si>
    <t>№ 1290 Музичний розвивальний простір в ДНЗ № 777, пр-т Свободи, 2-Б, автор Шмиголь Світлана Миколаївна.</t>
  </si>
  <si>
    <t>№ 1307 Сучасний шкільний дзвінок у ЗЗСО №68, вул. Білицька, 41/43, автор Івченко Олексій Олексійович.</t>
  </si>
  <si>
    <t>№ 1481 Сучасна бібліотека у ЗЗСО №262, вул. Галицька, 5,  автор Пишна Ірина Олексіївна.</t>
  </si>
  <si>
    <t>№ 1515 Універсальний спортивний майданчик у школі № 93, провулок Межовий, 7, автор Янчу Сергій Радіонович.</t>
  </si>
  <si>
    <t>№ 1554 ШКОЛА 243: Мультимедійні комплекси для 3-х навчальних кабінетів, вул. Новомостицька, 10, автор Литовченко Юлія Вікторівна.</t>
  </si>
  <si>
    <t>№ 1605 Лінгафонний кабінет у школі № 93, провулок Межовий, 7, автор Янчу Сергій Радіонович.</t>
  </si>
  <si>
    <t>№ 1720 Нова фізра у Подолі,  вул. Новомостицька, 10, вул. Введенська, 35,  вул. Івана Виговського, 10-А, автора Тихонової Інни Василівни.</t>
  </si>
  <si>
    <t>№ 717 МІСТО ДІТЯМ - сучасний простір для дітей, Копилівська, 31, автора Агафонова Ольга Петрівна.</t>
  </si>
  <si>
    <t>№ 1166 МІСТО ДІТЯМ - "Спарта" олімпійська, Сирецька, 36, автора Добровольського Олексія Ігоровича.</t>
  </si>
  <si>
    <t>№ 1167 МІСТО ДІТЯМ - "ФОРТУНА" олімпійська", вул. Межова, 15, автор Мальський Андрій Михайлович.</t>
  </si>
  <si>
    <t xml:space="preserve"> № 1105 МІСТО ДІТЯМ - "Романтик" теплий клуб, пр-т. Георгія Гонгадзе, 20-Е, автор Бурко Надія Іванівна.</t>
  </si>
  <si>
    <t>№ 1117 МІСТО ДІТЯМ - "Виноградар" теплий клуб, пр-т Свободи, 26-б, автор Янович Юлія Олександрівна.</t>
  </si>
  <si>
    <t>№ 342 Дитяче свято- змагання Дні Пріорчанина 15-23 Травня Музей Тараса Шевченка разом з клубом ІСКРА, автора Масловського Миколи Михайловича.</t>
  </si>
  <si>
    <t>№ 1056 МІСТО ДІТЯМ - "Темп"-клуб майбутніх олімпійців., пр-т. Гонгадзе, 18-б, автор Славная Ольга Володимирівна.</t>
  </si>
  <si>
    <r>
      <t xml:space="preserve">За результатами процедури закупівель в системі "Прозорро" UA-2021-01-18-002023-b на придбання комп"ютерів - моноблоків, заключено договір. Придбано компютерне обладнання.   </t>
    </r>
    <r>
      <rPr>
        <b/>
        <sz val="9"/>
        <color indexed="8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</si>
  <si>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UA-2021-03-04-005310-a на придбання мультімедійного комплексу та приладдя.    Укладено договір.Придбано обладнання. </t>
    </r>
    <r>
      <rPr>
        <b/>
        <sz val="9"/>
        <color indexed="8"/>
        <rFont val="Times New Roman"/>
        <family val="1"/>
        <charset val="204"/>
      </rPr>
      <t xml:space="preserve"> Проєкт реалізовано.</t>
    </r>
  </si>
  <si>
    <r>
      <t xml:space="preserve">Оголошено закупівлю в системі "Прозорро" UA-2021-03-09-000104-c на придбання мультімедійного комплексу та приладдя, визначено переможця. Укладено договір.Відбулась поставка обладнання. </t>
    </r>
    <r>
      <rPr>
        <b/>
        <sz val="9"/>
        <color indexed="8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</si>
  <si>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UA-2021-03-10-000044-c  на придбання мультімедійного комплексу та приладдя.    Укладено договір. Відбулась поставка обладнання. </t>
    </r>
    <r>
      <rPr>
        <b/>
        <sz val="9"/>
        <color indexed="8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</si>
  <si>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UA-2021-01-28-001671-c на придбання приладдя.    Укладено договір. Придбано обладнання для кабінету. </t>
    </r>
    <r>
      <rPr>
        <b/>
        <sz val="9"/>
        <color indexed="8"/>
        <rFont val="Times New Roman"/>
        <family val="1"/>
        <charset val="204"/>
      </rPr>
      <t xml:space="preserve"> Проєкт реалізовано.</t>
    </r>
  </si>
  <si>
    <r>
      <t xml:space="preserve">Оголошено закупівлю в системі "Прозорро" UA-2021-04-05-000462-c на капітальний ремонт футбольного поля. Укладено договір.Виконані роботи з капітального ремонту футбольного поля на суму 2566,285тис. грн. </t>
    </r>
    <r>
      <rPr>
        <b/>
        <sz val="9"/>
        <color indexed="8"/>
        <rFont val="Times New Roman"/>
        <family val="1"/>
        <charset val="204"/>
      </rPr>
      <t>Проєкт реалізований.</t>
    </r>
  </si>
  <si>
    <r>
      <t xml:space="preserve">Оголошено закупівлю в системі "Прозорро"  UA-2021-02-26-000079-b укладено договір на придбання конструкторів. Придбано конструктори. Укладено  договір на надання послуги по навчанню. </t>
    </r>
    <r>
      <rPr>
        <b/>
        <sz val="9"/>
        <rFont val="Times New Roman"/>
        <family val="1"/>
        <charset val="204"/>
      </rPr>
      <t>Проєкт реалізовано.</t>
    </r>
  </si>
  <si>
    <r>
      <t>Оголошено закупівлю в системі "Прозорро" UA-2021-04-08-002326-a на проведення капітального ремонту спортивного майданчика. Укладано договір. Тривають роботи з капітального ремонту майданчика. Виконано робіт на суму 774,617 тис.грн.</t>
    </r>
    <r>
      <rPr>
        <b/>
        <sz val="9"/>
        <color indexed="8"/>
        <rFont val="Times New Roman"/>
        <family val="1"/>
        <charset val="204"/>
      </rPr>
      <t xml:space="preserve"> Проєкт реалізовано.</t>
    </r>
  </si>
  <si>
    <r>
      <t xml:space="preserve"> UA-2021-06-17-000934-b на придбання мультимедійного обладнання. Укладено договір. Триває поставка обладнання.  Оголошено закупівлю в системі "Прозорро"UA-UA-2021-08-13-000178-c  на закупівлю інвентарю для спортивних ігор. Укладено договір. Відбулась поставка інвентарю. </t>
    </r>
    <r>
      <rPr>
        <b/>
        <sz val="9"/>
        <color indexed="8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</si>
  <si>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UA-2021-03-16-000060-c   на придбання мультімедійного комплексу та приладдя.    Укладено договір. Придбано мультимедійний комплекс. </t>
    </r>
    <r>
      <rPr>
        <b/>
        <sz val="9"/>
        <rFont val="Times New Roman"/>
        <family val="1"/>
        <charset val="204"/>
      </rPr>
      <t>Проєкт реалізовано.</t>
    </r>
    <r>
      <rPr>
        <sz val="9"/>
        <rFont val="Times New Roman"/>
        <family val="1"/>
        <charset val="204"/>
      </rPr>
      <t xml:space="preserve">
</t>
    </r>
  </si>
  <si>
    <r>
      <t xml:space="preserve">Оголошено закупівлю в системі "Прозорро" UA-2021-02-08-000852-b на придбання мультимедійного комплексу, укладано договір (придбано обладнання).   UA-2021-02-22-002396-b  на придбання шкільних меблів,відбулась поставка обладнання. UA-2021-03-03-004551-a укладено договір на придбання ноутбуків. Придбано ноутбуки та мультимедійний комплекс. UA-2021-09-07-001051-b на демонтаж старих меблів та проводки. Роботи виконані.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</si>
  <si>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UA-2021-04-27-003385-c на проведення капітального ремонту харчоблоку. Укладено договір.  Тривають роботи з капітального ремонту харчоблоку.   Оголошено закупівлю в системі "Прозорро" UA-2021-05-13-001771-c послуга з технічного нагляду за кап.ремонтом зарчоблоків.Укладено договір.Виконано робіт на суму 1244,690 тис. грн. Оголошено закупівлю в системі "Прозорро"  UA-2021-07-20-001887-c на придбання приладдя для харчоблоку.Укладено договір.Оголошено закупівлю UA-2021-09-23-004937-c на придбання обладнання для харчоблоків.Укладено договір. Придбано обладнання. </t>
    </r>
    <r>
      <rPr>
        <b/>
        <sz val="9"/>
        <color indexed="8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</si>
  <si>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 UA-2021-03-04-000573-a.Укладено договір на придбання інтерактивного обладнання. Відбулась  поставка обладнання. </t>
    </r>
    <r>
      <rPr>
        <b/>
        <sz val="9"/>
        <color indexed="63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</si>
  <si>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UA-2021-05-24-002143-a
 на придбання сучасного медичного кабінету, визначено переможця. Укладено договір. Відбулась поставка обладнання. UA-2021-10-28-002539-b на придбання ноутбуків. Укладено договір. Відбулась поставка обладнання.Укладено договір  на придбання мед.аптечки. </t>
    </r>
    <r>
      <rPr>
        <b/>
        <sz val="9"/>
        <rFont val="Times New Roman"/>
        <family val="1"/>
        <charset val="204"/>
      </rPr>
      <t>Проєкт реалізовано.</t>
    </r>
  </si>
  <si>
    <r>
      <t>Оголошено закупівлю в системі "Прозорро" UA-2021-03-10-001203-c, на придбання мультимедійного обладнання. Придбано інтерактивне обладнання та  ноутбуки. Оголошено закупівлю в системі "Прозорро" UA-2021-05-12-000890-a на придбання меблів. Укладено договір.</t>
    </r>
    <r>
      <rPr>
        <b/>
        <sz val="9"/>
        <rFont val="Times New Roman"/>
        <family val="1"/>
        <charset val="204"/>
      </rPr>
      <t xml:space="preserve"> Проєкт реалізовано.</t>
    </r>
    <r>
      <rPr>
        <sz val="9"/>
        <rFont val="Times New Roman"/>
        <family val="1"/>
        <charset val="204"/>
      </rPr>
      <t xml:space="preserve"> </t>
    </r>
  </si>
  <si>
    <r>
      <t xml:space="preserve">Оголошено закупівлю в системі "Прозорро"  UA-2021-03-04-000573-a. Укладено договір на придбання інтерактивного обладнання. Відбулась поставка обладнання. </t>
    </r>
    <r>
      <rPr>
        <b/>
        <sz val="9"/>
        <rFont val="Times New Roman"/>
        <family val="1"/>
        <charset val="204"/>
      </rPr>
      <t>Проєкт реалізовано.</t>
    </r>
  </si>
  <si>
    <r>
      <t>Оголошено закупівлю в системі "Прозорро" UA-2021-04-13-002366-b на послуги з поточного ремонту спортивної зали. Укладено договір. Роботи з ремонту закінчені.  Оголошено закупівлі в системі "Прозорро" UA-2021-05-20-004583-c на придбання системи кондиціонування, укладено договір.</t>
    </r>
    <r>
      <rPr>
        <b/>
        <sz val="9"/>
        <rFont val="Times New Roman"/>
        <family val="1"/>
        <charset val="204"/>
      </rPr>
      <t xml:space="preserve"> Проєкт реалізовано.</t>
    </r>
  </si>
  <si>
    <r>
      <t>Оголошено закупівлю в системі "Прозорро" UA-2021-03-12-000828-c.на придбання кондиціонерів. Укладено договір. Придбано кондиціонери.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</si>
  <si>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UA-2021-03-19-003158-b на придбання інтерактивного обладнання. Укладено договір. Відбулась поставка обладнання.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</si>
  <si>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"Прозорро"UA-2021-05-19-001879-c на придбання акустичних систем та музичних інструментів.Укладено договір. Придбано акустичну систему.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</si>
  <si>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 UA-2021-03-04-000573-a. Укладено договір на придбання інтерактивного обладнання.Відбулась поставка обладнання. </t>
    </r>
    <r>
      <rPr>
        <b/>
        <sz val="9"/>
        <rFont val="Times New Roman"/>
        <family val="1"/>
        <charset val="204"/>
      </rPr>
      <t>Проєкт реалізований.</t>
    </r>
  </si>
  <si>
    <r>
      <t xml:space="preserve">Оголошено закупівлю в системі "Прозорро" UA-2021-03-10-001203-c, на придбання мультимедійного обладнання. Придбано інтерактивне обладнання  та  ноутбуки. Оголошено закупівлю в системі "Прозорро" UA-2021-05-12-000890-a на придбання меблів. Укладено договір. </t>
    </r>
    <r>
      <rPr>
        <b/>
        <sz val="9"/>
        <rFont val="Times New Roman"/>
        <family val="1"/>
        <charset val="204"/>
      </rPr>
      <t xml:space="preserve">Проєкт реалізовано. </t>
    </r>
  </si>
  <si>
    <r>
      <t xml:space="preserve">Оголошено закупівлю в системі "Прозорро
"UA-2021-04-02-002075-c на проведення капітального ремонту спортивного майданчика. .  Укладено договір. Розпочато роботи з облаштування майданчика. Виконано робіт на суму 1727,679 тис. грн. </t>
    </r>
    <r>
      <rPr>
        <b/>
        <sz val="9"/>
        <color indexed="63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</si>
  <si>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 UA-2021-03-04-006403-c на придбання мультимедійних комплексів. Укладено договір. Закуплено та встановлено обладнання. </t>
    </r>
    <r>
      <rPr>
        <b/>
        <sz val="9"/>
        <color indexed="63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</si>
  <si>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"Прозорро"UA-2021-03-18-000685-c на придбання комп"ютерного обладнання.Укладено договір.Закуплено та встановлено обладнання.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</si>
  <si>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UA-2021-05-31-001728-a на придбання спортивного обладнання. Укладено договір. Придбано обладнання. Укладено  договір на надання послуги по навчанню.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</si>
  <si>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UA-2021-04-16-003955-a, UA-2021-04-16-003717-a,   UA-2021-04-16-003094-a на проведення закупівлі інтерактивного обладнання (інтерактивна дошка, монтажний комплект, мультимедійний проєктор)Укладено договори, придбано обладнання. Укладено договір на виконання робіт з поточного ремонту. Роботи завершені.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</si>
  <si>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Вдруге оголошена процедура закупівлі UA-2021-07-13-004166-а, на проведення робіт упорядкування фасаду. Проводиться  екпертиза проектно-кошторисної документації, роботи закінчені.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</si>
  <si>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"Прозорро"UA-2021-03-12-005413-c"  на розробку проектно-кошторисної документації робочого проекту "Побудова приточно-витяжної вентиляційної установки з монтажем та пусконаладкою". Укладено договір, виготовлено проєкт.  Оголошено закупівлю в системі "Прозорро" UA-2021-06-14-009208-b на  виконання робіт з  приточно-витяжної вентиляційної установки з монтажем та пусконаладкою. Відбулась поставка обладнання, виконані роботи з установки та монтажу.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</si>
  <si>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 UA-2021-03-12-006013-c на проведення капітального ремонту фасаду. Укладено договір. Роботи завершено,  економія коштів буде використана за погодженням з автором. </t>
    </r>
    <r>
      <rPr>
        <b/>
        <sz val="9"/>
        <rFont val="Times New Roman"/>
        <family val="1"/>
        <charset val="204"/>
      </rPr>
      <t xml:space="preserve"> Проєкт реалізовано.</t>
    </r>
  </si>
  <si>
    <r>
      <t xml:space="preserve">Оголошено закупівлю в системі "Прозорро" UA-2021-03-22-007706-c на проведення капітального ремонту покрівлі. Укладено договір. Роботи  виконані. </t>
    </r>
    <r>
      <rPr>
        <b/>
        <sz val="9"/>
        <rFont val="Times New Roman"/>
        <family val="1"/>
        <charset val="204"/>
      </rPr>
      <t>Проєкт реалізовано.</t>
    </r>
    <r>
      <rPr>
        <sz val="9"/>
        <rFont val="Times New Roman"/>
        <family val="1"/>
        <charset val="204"/>
      </rPr>
      <t xml:space="preserve"> </t>
    </r>
  </si>
  <si>
    <r>
      <t xml:space="preserve">Закупівлі без використання електронної системи
UA-2021-05-19-006483-c (туристичні системи), UA-2021-05-19-006462-c (намети), UA-2021-05-19-006503-c (спальники), UA-2021-05-19-006494-c (рюкзаки).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</si>
  <si>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Закупівлі без використання електронної системи UA-2021-05-19-006494-c (вода),UA-2021-05-20-006290-c (оренда ноутбуків), UA-2021-05-20-006224-c (послуги вантажників),  UA-2021-05-20-006235-c (транспортування),UA-2021-05-20-006199-c (нанесення логотипу).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</si>
  <si>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 закупівлю в системі "Прозорро" UA-2021-07-13-005952-c на надання послуги з архітектурного проєктування.Укладено договір. Роботи по облаштуванню виконані.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</si>
  <si>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закупівлю в системі "Прозорро"  UA-2021-03-05-000450-c  на виконання робіт. Укладено договір. Роботи виконані. </t>
    </r>
    <r>
      <rPr>
        <b/>
        <sz val="9"/>
        <rFont val="Times New Roman"/>
        <family val="1"/>
        <charset val="204"/>
      </rPr>
      <t>Проєкт реалізовано.</t>
    </r>
  </si>
  <si>
    <r>
      <t xml:space="preserve">Оголошено закупівлі в системі "Прозорро"  UA-2021-03-11-004516-b на закупівлю інтерактивного обладнання, укладено договір. Придбано обладнання. 2. UA-2021-03-15-002703-a на придбання меблів для актової зали. Укладено договір, відбулась поставка меблів.      3. UA-2021-03-11-002377-c на придбання переговорного обладнання, укладено договір та придбано обладнання.4. UA-2021-03-11-000903-a на придбання аудіо-відео обладнання.  Укладено договір та придбано обладнання.5. UA-2021-05-20-004583-c  на придбання кондиціонерів, укладено договір та придбано кондиціонери. 6.UA-2021-06-17-000934-b на придбання мультимедійного обладнання. Укладено договір.. 7.UA-2021-06-18-001702-a на придбання обладнання для освітлення актової зали, укладено договір (40,0 тис. грн).UA-2021-08-06-001968-bна придбання обладнання для освітлення актової зали, подання пропозицій (на 181,4 тис. грн) UA-2021-08-09-001850-b на придбання штор, укладено договір. 10.UA-2021-07-30-002802-b на виконання ремонтних робіт. </t>
    </r>
    <r>
      <rPr>
        <b/>
        <sz val="9"/>
        <rFont val="Times New Roman"/>
        <family val="1"/>
        <charset val="204"/>
      </rPr>
      <t>Проєкт реалізовано.</t>
    </r>
  </si>
  <si>
    <t>https://gb.kyivcity.gov.ua/projects/archive/16/show/59</t>
  </si>
  <si>
    <t>https://gb.kyivcity.gov.ua/projects/archive/16/show/61</t>
  </si>
  <si>
    <t>https://gb.kyivcity.gov.ua/projects/archive/16/show/62</t>
  </si>
  <si>
    <t>https://gb.kyivcity.gov.ua/projects/archive/16/show/86</t>
  </si>
  <si>
    <t>https://gb.kyivcity.gov.ua/projects/archive/16/show/101</t>
  </si>
  <si>
    <t>https://gb.kyivcity.gov.ua/projects/archive/16/show/358</t>
  </si>
  <si>
    <t>https://gb.kyivcity.gov.ua/projects/archive/16/show/479</t>
  </si>
  <si>
    <t>https://gb.kyivcity.gov.ua/projects/archive/16/show/706</t>
  </si>
  <si>
    <t>https://gb.kyivcity.gov.ua/projects/archive/16/show/819</t>
  </si>
  <si>
    <t>https://gb.kyivcity.gov.ua/projects/archive/16/show/1099</t>
  </si>
  <si>
    <t>https://gb.kyivcity.gov.ua/projects/archive/16/show/1154</t>
  </si>
  <si>
    <t>https://gb.kyivcity.gov.ua/projects/archive/16/show/1162</t>
  </si>
  <si>
    <t>https://gb.kyivcity.gov.ua/projects/archive/16/show/1165</t>
  </si>
  <si>
    <t>https://gb.kyivcity.gov.ua/projects/archive/16/show/1194</t>
  </si>
  <si>
    <t>https://gb.kyivcity.gov.ua/projects/archive/16/show/1261</t>
  </si>
  <si>
    <t>https://gb.kyivcity.gov.ua/projects/archive/16/show/1280</t>
  </si>
  <si>
    <t>https://gb.kyivcity.gov.ua/projects/archive/16/show/1290</t>
  </si>
  <si>
    <t>https://gb.kyivcity.gov.ua/projects/archive/16/show/1307</t>
  </si>
  <si>
    <t>https://gb.kyivcity.gov.ua/projects/archive/16/show/1481</t>
  </si>
  <si>
    <t>https://gb.kyivcity.gov.ua/projects/archive/16/show/1515</t>
  </si>
  <si>
    <t>https://gb.kyivcity.gov.ua/projects/archive/16/show/1554</t>
  </si>
  <si>
    <t>https://gb.kyivcity.gov.ua/projects/archive/16/show/1605</t>
  </si>
  <si>
    <t>https://gb.kyivcity.gov.ua/projects/archive/16/show/1720</t>
  </si>
  <si>
    <t>https://gb.kyivcity.gov.ua/projects/archive/16/show/717</t>
  </si>
  <si>
    <t>https://gb.kyivcity.gov.ua/projects/archive/16/show/1166</t>
  </si>
  <si>
    <t>https://gb.kyivcity.gov.ua/projects/archive/16/show/1167</t>
  </si>
  <si>
    <t>https://gb.kyivcity.gov.ua/projects/archive/16/show/1105</t>
  </si>
  <si>
    <t>https://gb.kyivcity.gov.ua/projects/archive/16/show/1117</t>
  </si>
  <si>
    <t>https://gb.kyivcity.gov.ua/projects/archive/16/show/342</t>
  </si>
  <si>
    <t>https://gb.kyivcity.gov.ua/projects/archive/16/show/423</t>
  </si>
  <si>
    <t>https://gb.kyivcity.gov.ua/projects/archive/16/show/618</t>
  </si>
  <si>
    <t>https://gb.kyivcity.gov.ua/projects/archive/16/show/1056</t>
  </si>
  <si>
    <t xml:space="preserve">Всього: </t>
  </si>
  <si>
    <t xml:space="preserve">за підсумками  2021 року   </t>
  </si>
  <si>
    <t>Головний розпорядник бюджетних коштів - Подільська РДА</t>
  </si>
  <si>
    <t>https://gb.kyivcity.gov.ua/projects/archive/16/show/427</t>
  </si>
  <si>
    <t>https://gb.kyivcity.gov.ua/projects/archive/16/show/872</t>
  </si>
  <si>
    <t>https://gb.kyivcity.gov.ua/projects/archive/16/show/886</t>
  </si>
  <si>
    <t>https://gb.kyivcity.gov.ua/projects/archive/16/show/343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</si>
</sst>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0.000"/>
    <numFmt numFmtId="166" formatCode="#,##0.000_₴"/>
  </numFmts>
  <fonts count="32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6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Arial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454545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u/>
      <sz val="8.25"/>
      <color theme="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 applyFont="1" applyAlignme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/>
    </xf>
    <xf numFmtId="3" fontId="4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2" borderId="6" xfId="0" applyFont="1" applyFill="1" applyBorder="1" applyAlignment="1">
      <alignment horizontal="center" vertical="top"/>
    </xf>
    <xf numFmtId="3" fontId="4" fillId="2" borderId="6" xfId="0" applyNumberFormat="1" applyFont="1" applyFill="1" applyBorder="1" applyAlignment="1">
      <alignment horizontal="center" vertical="top"/>
    </xf>
    <xf numFmtId="0" fontId="6" fillId="0" borderId="6" xfId="0" applyFont="1" applyBorder="1"/>
    <xf numFmtId="0" fontId="7" fillId="0" borderId="6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3" borderId="8" xfId="0" applyFont="1" applyFill="1" applyBorder="1" applyAlignment="1">
      <alignment vertical="top" wrapText="1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  <xf numFmtId="2" fontId="6" fillId="0" borderId="0" xfId="0" applyNumberFormat="1" applyFont="1"/>
    <xf numFmtId="0" fontId="0" fillId="0" borderId="0" xfId="0" applyFont="1" applyAlignment="1"/>
    <xf numFmtId="0" fontId="13" fillId="0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justify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justify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164" fontId="13" fillId="4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" fontId="14" fillId="0" borderId="9" xfId="0" applyNumberFormat="1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top" wrapText="1"/>
    </xf>
    <xf numFmtId="165" fontId="25" fillId="4" borderId="9" xfId="0" applyNumberFormat="1" applyFont="1" applyFill="1" applyBorder="1" applyAlignment="1">
      <alignment horizontal="center" vertical="center" wrapText="1"/>
    </xf>
    <xf numFmtId="165" fontId="26" fillId="4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 vertical="center"/>
    </xf>
    <xf numFmtId="165" fontId="25" fillId="4" borderId="9" xfId="0" applyNumberFormat="1" applyFont="1" applyFill="1" applyBorder="1" applyAlignment="1">
      <alignment horizontal="center" vertical="center"/>
    </xf>
    <xf numFmtId="166" fontId="28" fillId="4" borderId="9" xfId="0" applyNumberFormat="1" applyFont="1" applyFill="1" applyBorder="1" applyAlignment="1">
      <alignment vertical="center"/>
    </xf>
    <xf numFmtId="4" fontId="29" fillId="0" borderId="6" xfId="1" applyNumberFormat="1" applyFont="1" applyBorder="1" applyAlignment="1" applyProtection="1">
      <alignment vertical="center" wrapText="1"/>
    </xf>
    <xf numFmtId="2" fontId="29" fillId="0" borderId="6" xfId="1" applyNumberFormat="1" applyFont="1" applyBorder="1" applyAlignment="1" applyProtection="1">
      <alignment horizontal="center" vertical="top" wrapText="1"/>
    </xf>
    <xf numFmtId="4" fontId="29" fillId="2" borderId="6" xfId="1" applyNumberFormat="1" applyFont="1" applyFill="1" applyBorder="1" applyAlignment="1" applyProtection="1">
      <alignment horizontal="center" vertical="top" wrapText="1"/>
    </xf>
    <xf numFmtId="4" fontId="29" fillId="0" borderId="6" xfId="1" applyNumberFormat="1" applyFont="1" applyBorder="1" applyAlignment="1" applyProtection="1">
      <alignment horizontal="center" vertical="top" wrapText="1"/>
    </xf>
    <xf numFmtId="0" fontId="27" fillId="0" borderId="6" xfId="0" applyFont="1" applyBorder="1" applyAlignment="1">
      <alignment horizontal="center" vertical="center"/>
    </xf>
    <xf numFmtId="4" fontId="19" fillId="0" borderId="6" xfId="1" applyNumberFormat="1" applyBorder="1" applyAlignment="1" applyProtection="1">
      <alignment horizontal="center" vertical="top" wrapText="1"/>
    </xf>
    <xf numFmtId="4" fontId="31" fillId="0" borderId="6" xfId="1" applyNumberFormat="1" applyFont="1" applyBorder="1" applyAlignment="1" applyProtection="1">
      <alignment horizontal="center" vertical="top" wrapText="1"/>
    </xf>
    <xf numFmtId="0" fontId="31" fillId="0" borderId="8" xfId="1" applyFont="1" applyBorder="1" applyAlignment="1" applyProtection="1">
      <alignment wrapText="1"/>
    </xf>
    <xf numFmtId="0" fontId="27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4" xfId="0" applyFont="1" applyBorder="1"/>
    <xf numFmtId="0" fontId="7" fillId="0" borderId="2" xfId="0" applyFont="1" applyBorder="1" applyAlignment="1">
      <alignment horizontal="center" vertical="top" wrapText="1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7" fillId="0" borderId="3" xfId="0" applyFont="1" applyBorder="1" applyAlignment="1">
      <alignment horizontal="center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b.kyivcity.gov.ua/projects/archive/16/show/1165" TargetMode="External"/><Relationship Id="rId18" Type="http://schemas.openxmlformats.org/officeDocument/2006/relationships/hyperlink" Target="https://gb.kyivcity.gov.ua/projects/archive/16/show/1307" TargetMode="External"/><Relationship Id="rId26" Type="http://schemas.openxmlformats.org/officeDocument/2006/relationships/hyperlink" Target="https://gb.kyivcity.gov.ua/projects/archive/16/show/1167" TargetMode="External"/><Relationship Id="rId21" Type="http://schemas.openxmlformats.org/officeDocument/2006/relationships/hyperlink" Target="https://gb.kyivcity.gov.ua/projects/archive/16/show/1554" TargetMode="External"/><Relationship Id="rId34" Type="http://schemas.openxmlformats.org/officeDocument/2006/relationships/hyperlink" Target="https://gb.kyivcity.gov.ua/projects/archive/16/show/872" TargetMode="External"/><Relationship Id="rId7" Type="http://schemas.openxmlformats.org/officeDocument/2006/relationships/hyperlink" Target="https://gb.kyivcity.gov.ua/projects/archive/16/show/479" TargetMode="External"/><Relationship Id="rId12" Type="http://schemas.openxmlformats.org/officeDocument/2006/relationships/hyperlink" Target="https://gb.kyivcity.gov.ua/projects/archive/16/show/1162" TargetMode="External"/><Relationship Id="rId17" Type="http://schemas.openxmlformats.org/officeDocument/2006/relationships/hyperlink" Target="https://gb.kyivcity.gov.ua/projects/archive/16/show/1290" TargetMode="External"/><Relationship Id="rId25" Type="http://schemas.openxmlformats.org/officeDocument/2006/relationships/hyperlink" Target="https://gb.kyivcity.gov.ua/projects/archive/16/show/1166" TargetMode="External"/><Relationship Id="rId33" Type="http://schemas.openxmlformats.org/officeDocument/2006/relationships/hyperlink" Target="https://gb.kyivcity.gov.ua/projects/archive/16/show/427" TargetMode="External"/><Relationship Id="rId2" Type="http://schemas.openxmlformats.org/officeDocument/2006/relationships/hyperlink" Target="https://gb.kyivcity.gov.ua/projects/archive/16/show/61" TargetMode="External"/><Relationship Id="rId16" Type="http://schemas.openxmlformats.org/officeDocument/2006/relationships/hyperlink" Target="https://gb.kyivcity.gov.ua/projects/archive/16/show/1280" TargetMode="External"/><Relationship Id="rId20" Type="http://schemas.openxmlformats.org/officeDocument/2006/relationships/hyperlink" Target="https://gb.kyivcity.gov.ua/projects/archive/16/show/1515" TargetMode="External"/><Relationship Id="rId29" Type="http://schemas.openxmlformats.org/officeDocument/2006/relationships/hyperlink" Target="https://gb.kyivcity.gov.ua/projects/archive/16/show/342" TargetMode="External"/><Relationship Id="rId1" Type="http://schemas.openxmlformats.org/officeDocument/2006/relationships/hyperlink" Target="https://gb.kyivcity.gov.ua/projects/archive/16/show/59" TargetMode="External"/><Relationship Id="rId6" Type="http://schemas.openxmlformats.org/officeDocument/2006/relationships/hyperlink" Target="https://gb.kyivcity.gov.ua/projects/archive/16/show/358" TargetMode="External"/><Relationship Id="rId11" Type="http://schemas.openxmlformats.org/officeDocument/2006/relationships/hyperlink" Target="https://gb.kyivcity.gov.ua/projects/archive/16/show/1154" TargetMode="External"/><Relationship Id="rId24" Type="http://schemas.openxmlformats.org/officeDocument/2006/relationships/hyperlink" Target="https://gb.kyivcity.gov.ua/projects/archive/16/show/717" TargetMode="External"/><Relationship Id="rId32" Type="http://schemas.openxmlformats.org/officeDocument/2006/relationships/hyperlink" Target="https://gb.kyivcity.gov.ua/projects/archive/16/show/1056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gb.kyivcity.gov.ua/projects/archive/16/show/101" TargetMode="External"/><Relationship Id="rId15" Type="http://schemas.openxmlformats.org/officeDocument/2006/relationships/hyperlink" Target="https://gb.kyivcity.gov.ua/projects/archive/16/show/1261" TargetMode="External"/><Relationship Id="rId23" Type="http://schemas.openxmlformats.org/officeDocument/2006/relationships/hyperlink" Target="https://gb.kyivcity.gov.ua/projects/archive/16/show/1720" TargetMode="External"/><Relationship Id="rId28" Type="http://schemas.openxmlformats.org/officeDocument/2006/relationships/hyperlink" Target="https://gb.kyivcity.gov.ua/projects/archive/16/show/1117" TargetMode="External"/><Relationship Id="rId36" Type="http://schemas.openxmlformats.org/officeDocument/2006/relationships/hyperlink" Target="https://gb.kyivcity.gov.ua/projects/archive/16/show/343" TargetMode="External"/><Relationship Id="rId10" Type="http://schemas.openxmlformats.org/officeDocument/2006/relationships/hyperlink" Target="https://gb.kyivcity.gov.ua/projects/archive/16/show/1099" TargetMode="External"/><Relationship Id="rId19" Type="http://schemas.openxmlformats.org/officeDocument/2006/relationships/hyperlink" Target="https://gb.kyivcity.gov.ua/projects/archive/16/show/1481" TargetMode="External"/><Relationship Id="rId31" Type="http://schemas.openxmlformats.org/officeDocument/2006/relationships/hyperlink" Target="https://gb.kyivcity.gov.ua/projects/archive/16/show/618" TargetMode="External"/><Relationship Id="rId4" Type="http://schemas.openxmlformats.org/officeDocument/2006/relationships/hyperlink" Target="https://gb.kyivcity.gov.ua/projects/archive/16/show/86" TargetMode="External"/><Relationship Id="rId9" Type="http://schemas.openxmlformats.org/officeDocument/2006/relationships/hyperlink" Target="../AppData/Local/Temp/&#1054;&#1087;&#1077;&#1088;&#1072;&#1090;&#1080;&#1074;&#1085;&#1080;&#1081;%20&#1097;&#1086;&#1082;&#1074;&#1072;&#1088;&#1090;&#1072;&#1083;&#1100;&#1085;&#1080;&#1081;%20&#1079;&#1074;&#1110;&#1090;%20IV%20&#1082;&#1074;&#1072;&#1088;&#1090;&#1072;&#1083;.xls" TargetMode="External"/><Relationship Id="rId14" Type="http://schemas.openxmlformats.org/officeDocument/2006/relationships/hyperlink" Target="https://gb.kyivcity.gov.ua/projects/archive/16/show/1194" TargetMode="External"/><Relationship Id="rId22" Type="http://schemas.openxmlformats.org/officeDocument/2006/relationships/hyperlink" Target="https://gb.kyivcity.gov.ua/projects/archive/16/show/1605" TargetMode="External"/><Relationship Id="rId27" Type="http://schemas.openxmlformats.org/officeDocument/2006/relationships/hyperlink" Target="https://gb.kyivcity.gov.ua/projects/archive/16/show/1105" TargetMode="External"/><Relationship Id="rId30" Type="http://schemas.openxmlformats.org/officeDocument/2006/relationships/hyperlink" Target="https://gb.kyivcity.gov.ua/projects/archive/16/show/423" TargetMode="External"/><Relationship Id="rId35" Type="http://schemas.openxmlformats.org/officeDocument/2006/relationships/hyperlink" Target="https://gb.kyivcity.gov.ua/projects/archive/16/show/886" TargetMode="External"/><Relationship Id="rId8" Type="http://schemas.openxmlformats.org/officeDocument/2006/relationships/hyperlink" Target="https://gb.kyivcity.gov.ua/projects/archive/16/show/706" TargetMode="External"/><Relationship Id="rId3" Type="http://schemas.openxmlformats.org/officeDocument/2006/relationships/hyperlink" Target="https://gb.kyivcity.gov.ua/projects/archive/16/show/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1"/>
  <sheetViews>
    <sheetView showGridLines="0" tabSelected="1" workbookViewId="0">
      <selection activeCell="I14" sqref="I14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8.5" customWidth="1"/>
    <col min="4" max="4" width="28.125" customWidth="1"/>
    <col min="5" max="5" width="17.125" customWidth="1"/>
    <col min="6" max="6" width="37.625" customWidth="1"/>
    <col min="7" max="7" width="15.875" customWidth="1"/>
    <col min="8" max="8" width="17.75" customWidth="1"/>
    <col min="9" max="9" width="22.5" customWidth="1"/>
    <col min="10" max="10" width="25.375" customWidth="1"/>
    <col min="11" max="11" width="30.875" customWidth="1"/>
    <col min="12" max="26" width="8" customWidth="1"/>
  </cols>
  <sheetData>
    <row r="1" spans="1:26" ht="25.5" x14ac:dyDescent="0.3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85" t="s">
        <v>164</v>
      </c>
      <c r="B2" s="84"/>
      <c r="C2" s="84"/>
      <c r="D2" s="84"/>
      <c r="E2" s="84"/>
      <c r="F2" s="84"/>
      <c r="G2" s="84"/>
      <c r="H2" s="84"/>
      <c r="I2" s="84"/>
      <c r="J2" s="8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86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 x14ac:dyDescent="0.35">
      <c r="A4" s="2"/>
      <c r="B4" s="2"/>
      <c r="C4" s="2"/>
      <c r="D4" s="2"/>
      <c r="E4" s="2"/>
      <c r="F4" s="3"/>
      <c r="G4" s="87"/>
      <c r="H4" s="88"/>
      <c r="I4" s="88"/>
      <c r="J4" s="8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1.75" customHeight="1" x14ac:dyDescent="0.2">
      <c r="A5" s="81" t="s">
        <v>2</v>
      </c>
      <c r="B5" s="81" t="s">
        <v>3</v>
      </c>
      <c r="C5" s="81" t="s">
        <v>4</v>
      </c>
      <c r="D5" s="81" t="s">
        <v>5</v>
      </c>
      <c r="E5" s="81" t="s">
        <v>6</v>
      </c>
      <c r="F5" s="81" t="s">
        <v>7</v>
      </c>
      <c r="G5" s="89" t="s">
        <v>8</v>
      </c>
      <c r="H5" s="80"/>
      <c r="I5" s="81" t="s">
        <v>9</v>
      </c>
      <c r="J5" s="81" t="s">
        <v>10</v>
      </c>
      <c r="K5" s="81" t="s">
        <v>11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8.5" customHeight="1" x14ac:dyDescent="0.2">
      <c r="A6" s="82"/>
      <c r="B6" s="82"/>
      <c r="C6" s="82"/>
      <c r="D6" s="82"/>
      <c r="E6" s="82"/>
      <c r="F6" s="82"/>
      <c r="G6" s="5" t="s">
        <v>12</v>
      </c>
      <c r="H6" s="5" t="s">
        <v>13</v>
      </c>
      <c r="I6" s="82"/>
      <c r="J6" s="82"/>
      <c r="K6" s="8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7">
        <v>8</v>
      </c>
      <c r="I7" s="8">
        <v>9</v>
      </c>
      <c r="J7" s="7">
        <v>10</v>
      </c>
      <c r="K7" s="8">
        <v>11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2.5" customHeight="1" x14ac:dyDescent="0.25">
      <c r="A8" s="78" t="s">
        <v>165</v>
      </c>
      <c r="B8" s="79"/>
      <c r="C8" s="79"/>
      <c r="D8" s="79"/>
      <c r="E8" s="79"/>
      <c r="F8" s="79"/>
      <c r="G8" s="79"/>
      <c r="H8" s="79"/>
      <c r="I8" s="79"/>
      <c r="J8" s="80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69.75" customHeight="1" x14ac:dyDescent="0.2">
      <c r="A9" s="12">
        <v>1</v>
      </c>
      <c r="B9" s="51" t="s">
        <v>61</v>
      </c>
      <c r="C9" s="33" t="s">
        <v>15</v>
      </c>
      <c r="D9" s="34" t="s">
        <v>16</v>
      </c>
      <c r="E9" s="64" t="s">
        <v>17</v>
      </c>
      <c r="F9" s="53" t="s">
        <v>95</v>
      </c>
      <c r="G9" s="65">
        <v>100.176</v>
      </c>
      <c r="H9" s="65">
        <v>67.712999999999994</v>
      </c>
      <c r="I9" s="70" t="s">
        <v>131</v>
      </c>
      <c r="J9" s="13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72" customHeight="1" x14ac:dyDescent="0.2">
      <c r="A10" s="12">
        <v>2</v>
      </c>
      <c r="B10" s="51" t="s">
        <v>62</v>
      </c>
      <c r="C10" s="33" t="s">
        <v>18</v>
      </c>
      <c r="D10" s="34" t="s">
        <v>16</v>
      </c>
      <c r="E10" s="64" t="s">
        <v>17</v>
      </c>
      <c r="F10" s="54" t="s">
        <v>96</v>
      </c>
      <c r="G10" s="65">
        <v>101.157</v>
      </c>
      <c r="H10" s="65">
        <v>78.263999999999996</v>
      </c>
      <c r="I10" s="71" t="s">
        <v>132</v>
      </c>
      <c r="J10" s="13"/>
      <c r="K10" s="1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36.5" customHeight="1" x14ac:dyDescent="0.2">
      <c r="A11" s="16">
        <v>3</v>
      </c>
      <c r="B11" s="50" t="s">
        <v>63</v>
      </c>
      <c r="C11" s="33" t="s">
        <v>19</v>
      </c>
      <c r="D11" s="34" t="s">
        <v>16</v>
      </c>
      <c r="E11" s="64" t="s">
        <v>17</v>
      </c>
      <c r="F11" s="54" t="s">
        <v>97</v>
      </c>
      <c r="G11" s="65">
        <v>100.17700000000001</v>
      </c>
      <c r="H11" s="65">
        <v>63.996000000000002</v>
      </c>
      <c r="I11" s="72" t="s">
        <v>133</v>
      </c>
      <c r="J11" s="17"/>
      <c r="K11" s="1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6.25" customHeight="1" x14ac:dyDescent="0.2">
      <c r="A12" s="12">
        <v>4</v>
      </c>
      <c r="B12" s="51" t="s">
        <v>64</v>
      </c>
      <c r="C12" s="35" t="s">
        <v>20</v>
      </c>
      <c r="D12" s="34" t="s">
        <v>16</v>
      </c>
      <c r="E12" s="64" t="s">
        <v>17</v>
      </c>
      <c r="F12" s="53" t="s">
        <v>98</v>
      </c>
      <c r="G12" s="65">
        <v>102.331</v>
      </c>
      <c r="H12" s="65">
        <v>81.900000000000006</v>
      </c>
      <c r="I12" s="73" t="s">
        <v>134</v>
      </c>
      <c r="J12" s="13"/>
      <c r="K12" s="1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15.5" customHeight="1" x14ac:dyDescent="0.25">
      <c r="A13" s="12">
        <v>5</v>
      </c>
      <c r="B13" s="51" t="s">
        <v>65</v>
      </c>
      <c r="C13" s="33" t="s">
        <v>21</v>
      </c>
      <c r="D13" s="34" t="s">
        <v>16</v>
      </c>
      <c r="E13" s="64" t="s">
        <v>17</v>
      </c>
      <c r="F13" s="53" t="s">
        <v>99</v>
      </c>
      <c r="G13" s="65">
        <v>101.024</v>
      </c>
      <c r="H13" s="68">
        <v>94.397999999999996</v>
      </c>
      <c r="I13" s="73" t="s">
        <v>135</v>
      </c>
      <c r="J13" s="13"/>
      <c r="K13" s="18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32" customFormat="1" ht="103.5" customHeight="1" x14ac:dyDescent="0.25">
      <c r="A14" s="12">
        <v>6</v>
      </c>
      <c r="B14" s="51" t="s">
        <v>66</v>
      </c>
      <c r="C14" s="36" t="s">
        <v>22</v>
      </c>
      <c r="D14" s="34" t="s">
        <v>16</v>
      </c>
      <c r="E14" s="64" t="s">
        <v>17</v>
      </c>
      <c r="F14" s="55" t="s">
        <v>100</v>
      </c>
      <c r="G14" s="65">
        <v>2615.2199999999998</v>
      </c>
      <c r="H14" s="65">
        <f>213.181+394.872+1958.199+28.214+5.012</f>
        <v>2599.4780000000001</v>
      </c>
      <c r="I14" s="77" t="s">
        <v>169</v>
      </c>
      <c r="J14" s="13"/>
      <c r="K14" s="1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32" customFormat="1" ht="75.75" customHeight="1" x14ac:dyDescent="0.25">
      <c r="A15" s="12">
        <v>7</v>
      </c>
      <c r="B15" s="51" t="s">
        <v>67</v>
      </c>
      <c r="C15" s="37" t="s">
        <v>23</v>
      </c>
      <c r="D15" s="34" t="s">
        <v>16</v>
      </c>
      <c r="E15" s="64" t="s">
        <v>17</v>
      </c>
      <c r="F15" s="56" t="s">
        <v>101</v>
      </c>
      <c r="G15" s="66">
        <v>112.764</v>
      </c>
      <c r="H15" s="65">
        <f>82.764+25</f>
        <v>107.764</v>
      </c>
      <c r="I15" s="73" t="s">
        <v>136</v>
      </c>
      <c r="J15" s="13"/>
      <c r="K15" s="1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32" customFormat="1" ht="81.75" customHeight="1" x14ac:dyDescent="0.25">
      <c r="A16" s="12">
        <v>8</v>
      </c>
      <c r="B16" s="50" t="s">
        <v>68</v>
      </c>
      <c r="C16" s="38" t="s">
        <v>24</v>
      </c>
      <c r="D16" s="34" t="s">
        <v>16</v>
      </c>
      <c r="E16" s="64" t="s">
        <v>17</v>
      </c>
      <c r="F16" s="57" t="s">
        <v>102</v>
      </c>
      <c r="G16" s="66">
        <v>786.11400000000003</v>
      </c>
      <c r="H16" s="65">
        <f>63.954+181.075+496.307+7.27+3.34</f>
        <v>751.94600000000003</v>
      </c>
      <c r="I16" s="75" t="s">
        <v>166</v>
      </c>
      <c r="J16" s="13"/>
      <c r="K16" s="1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32" customFormat="1" ht="97.5" customHeight="1" x14ac:dyDescent="0.25">
      <c r="A17" s="12">
        <v>9</v>
      </c>
      <c r="B17" s="50" t="s">
        <v>69</v>
      </c>
      <c r="C17" s="38" t="s">
        <v>25</v>
      </c>
      <c r="D17" s="34" t="s">
        <v>16</v>
      </c>
      <c r="E17" s="64" t="s">
        <v>26</v>
      </c>
      <c r="F17" s="58" t="s">
        <v>103</v>
      </c>
      <c r="G17" s="66">
        <v>224.52</v>
      </c>
      <c r="H17" s="65">
        <f>113+110.82</f>
        <v>223.82</v>
      </c>
      <c r="I17" s="73" t="s">
        <v>137</v>
      </c>
      <c r="J17" s="13"/>
      <c r="K17" s="1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32" customFormat="1" ht="83.25" customHeight="1" x14ac:dyDescent="0.25">
      <c r="A18" s="12">
        <v>10</v>
      </c>
      <c r="B18" s="50" t="s">
        <v>70</v>
      </c>
      <c r="C18" s="39" t="s">
        <v>27</v>
      </c>
      <c r="D18" s="34" t="s">
        <v>16</v>
      </c>
      <c r="E18" s="64" t="s">
        <v>17</v>
      </c>
      <c r="F18" s="56" t="s">
        <v>104</v>
      </c>
      <c r="G18" s="66">
        <v>200</v>
      </c>
      <c r="H18" s="67">
        <v>143.19499999999999</v>
      </c>
      <c r="I18" s="73" t="s">
        <v>138</v>
      </c>
      <c r="J18" s="13"/>
      <c r="K18" s="1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32" customFormat="1" ht="110.25" customHeight="1" x14ac:dyDescent="0.25">
      <c r="A19" s="12">
        <v>11</v>
      </c>
      <c r="B19" s="51" t="s">
        <v>71</v>
      </c>
      <c r="C19" s="39" t="s">
        <v>28</v>
      </c>
      <c r="D19" s="34" t="s">
        <v>16</v>
      </c>
      <c r="E19" s="64" t="s">
        <v>17</v>
      </c>
      <c r="F19" s="56" t="s">
        <v>105</v>
      </c>
      <c r="G19" s="66">
        <v>1121.0640000000001</v>
      </c>
      <c r="H19" s="68">
        <f>157.5+549.732+113+41.3</f>
        <v>861.53199999999993</v>
      </c>
      <c r="I19" s="73" t="s">
        <v>139</v>
      </c>
      <c r="J19" s="13"/>
      <c r="K19" s="18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32" customFormat="1" ht="173.25" customHeight="1" x14ac:dyDescent="0.25">
      <c r="A20" s="12">
        <v>12</v>
      </c>
      <c r="B20" s="51" t="s">
        <v>72</v>
      </c>
      <c r="C20" s="39" t="s">
        <v>29</v>
      </c>
      <c r="D20" s="34" t="s">
        <v>16</v>
      </c>
      <c r="E20" s="64" t="s">
        <v>17</v>
      </c>
      <c r="F20" s="53" t="s">
        <v>106</v>
      </c>
      <c r="G20" s="66">
        <v>2105.5749999999998</v>
      </c>
      <c r="H20" s="68">
        <f>119.628+182.4+817.17+15.364+110.128+49.958+63.516+470.213+87.736+65.31+52.933</f>
        <v>2034.356</v>
      </c>
      <c r="I20" s="76" t="s">
        <v>167</v>
      </c>
      <c r="J20" s="13"/>
      <c r="K20" s="1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32" customFormat="1" ht="240" customHeight="1" x14ac:dyDescent="0.25">
      <c r="A21" s="12">
        <v>13</v>
      </c>
      <c r="B21" s="51" t="s">
        <v>73</v>
      </c>
      <c r="C21" s="39" t="s">
        <v>30</v>
      </c>
      <c r="D21" s="34" t="s">
        <v>16</v>
      </c>
      <c r="E21" s="64" t="s">
        <v>26</v>
      </c>
      <c r="F21" s="56" t="s">
        <v>130</v>
      </c>
      <c r="G21" s="66">
        <v>1996.9960000000001</v>
      </c>
      <c r="H21" s="68">
        <f>489.575+47.4+28+96+40+79.315+35.98+63.05+181.44+340.078+126.102+5.69</f>
        <v>1532.63</v>
      </c>
      <c r="I21" s="76" t="s">
        <v>168</v>
      </c>
      <c r="J21" s="13"/>
      <c r="K21" s="1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32" customFormat="1" ht="67.5" customHeight="1" x14ac:dyDescent="0.25">
      <c r="A22" s="12">
        <v>14</v>
      </c>
      <c r="B22" s="51" t="s">
        <v>74</v>
      </c>
      <c r="C22" s="39" t="s">
        <v>31</v>
      </c>
      <c r="D22" s="34" t="s">
        <v>16</v>
      </c>
      <c r="E22" s="64" t="s">
        <v>17</v>
      </c>
      <c r="F22" s="59" t="s">
        <v>107</v>
      </c>
      <c r="G22" s="66">
        <v>155.41900000000001</v>
      </c>
      <c r="H22" s="68">
        <f>27+98.558</f>
        <v>125.55800000000001</v>
      </c>
      <c r="I22" s="73" t="s">
        <v>140</v>
      </c>
      <c r="J22" s="13"/>
      <c r="K22" s="18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32" customFormat="1" ht="81.75" customHeight="1" x14ac:dyDescent="0.25">
      <c r="A23" s="12">
        <v>15</v>
      </c>
      <c r="B23" s="51" t="s">
        <v>75</v>
      </c>
      <c r="C23" s="40" t="s">
        <v>32</v>
      </c>
      <c r="D23" s="34" t="s">
        <v>16</v>
      </c>
      <c r="E23" s="64" t="s">
        <v>17</v>
      </c>
      <c r="F23" s="60" t="s">
        <v>108</v>
      </c>
      <c r="G23" s="66">
        <v>120.78</v>
      </c>
      <c r="H23" s="65">
        <f>84.884+24.39+3.503</f>
        <v>112.777</v>
      </c>
      <c r="I23" s="73" t="s">
        <v>141</v>
      </c>
      <c r="J23" s="13"/>
      <c r="K23" s="18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32" customFormat="1" ht="72.75" customHeight="1" x14ac:dyDescent="0.25">
      <c r="A24" s="12">
        <v>16</v>
      </c>
      <c r="B24" s="51" t="s">
        <v>76</v>
      </c>
      <c r="C24" s="39" t="s">
        <v>33</v>
      </c>
      <c r="D24" s="34" t="s">
        <v>16</v>
      </c>
      <c r="E24" s="64" t="s">
        <v>17</v>
      </c>
      <c r="F24" s="56" t="s">
        <v>109</v>
      </c>
      <c r="G24" s="66">
        <v>222.47200000000001</v>
      </c>
      <c r="H24" s="68">
        <f>28.308+37.912+121.902</f>
        <v>188.12200000000001</v>
      </c>
      <c r="I24" s="73" t="s">
        <v>142</v>
      </c>
      <c r="J24" s="13"/>
      <c r="K24" s="18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32" customFormat="1" ht="84.75" customHeight="1" x14ac:dyDescent="0.25">
      <c r="A25" s="12">
        <v>17</v>
      </c>
      <c r="B25" s="51" t="s">
        <v>77</v>
      </c>
      <c r="C25" s="39" t="s">
        <v>34</v>
      </c>
      <c r="D25" s="34" t="s">
        <v>16</v>
      </c>
      <c r="E25" s="64" t="s">
        <v>17</v>
      </c>
      <c r="F25" s="61" t="s">
        <v>110</v>
      </c>
      <c r="G25" s="66">
        <v>155.41900000000001</v>
      </c>
      <c r="H25" s="65">
        <f>27+98.558</f>
        <v>125.55800000000001</v>
      </c>
      <c r="I25" s="73" t="s">
        <v>143</v>
      </c>
      <c r="J25" s="13"/>
      <c r="K25" s="18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32" customFormat="1" ht="87" customHeight="1" x14ac:dyDescent="0.25">
      <c r="A26" s="12">
        <v>18</v>
      </c>
      <c r="B26" s="51" t="s">
        <v>78</v>
      </c>
      <c r="C26" s="41" t="s">
        <v>35</v>
      </c>
      <c r="D26" s="34" t="s">
        <v>16</v>
      </c>
      <c r="E26" s="64" t="s">
        <v>17</v>
      </c>
      <c r="F26" s="61" t="s">
        <v>111</v>
      </c>
      <c r="G26" s="66">
        <v>218.10300000000001</v>
      </c>
      <c r="H26" s="65">
        <f>156.141+54.346</f>
        <v>210.48699999999999</v>
      </c>
      <c r="I26" s="73" t="s">
        <v>144</v>
      </c>
      <c r="J26" s="13"/>
      <c r="K26" s="18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32" customFormat="1" ht="100.5" customHeight="1" x14ac:dyDescent="0.25">
      <c r="A27" s="12">
        <v>19</v>
      </c>
      <c r="B27" s="51" t="s">
        <v>79</v>
      </c>
      <c r="C27" s="37" t="s">
        <v>36</v>
      </c>
      <c r="D27" s="34" t="s">
        <v>16</v>
      </c>
      <c r="E27" s="64" t="s">
        <v>17</v>
      </c>
      <c r="F27" s="56" t="s">
        <v>112</v>
      </c>
      <c r="G27" s="66">
        <v>190.32</v>
      </c>
      <c r="H27" s="68">
        <v>92.38</v>
      </c>
      <c r="I27" s="73" t="s">
        <v>145</v>
      </c>
      <c r="J27" s="13"/>
      <c r="K27" s="18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32" customFormat="1" ht="92.25" customHeight="1" x14ac:dyDescent="0.25">
      <c r="A28" s="12">
        <v>20</v>
      </c>
      <c r="B28" s="51" t="s">
        <v>80</v>
      </c>
      <c r="C28" s="39" t="s">
        <v>37</v>
      </c>
      <c r="D28" s="34" t="s">
        <v>16</v>
      </c>
      <c r="E28" s="64" t="s">
        <v>17</v>
      </c>
      <c r="F28" s="61" t="s">
        <v>113</v>
      </c>
      <c r="G28" s="66">
        <v>278.173</v>
      </c>
      <c r="H28" s="65">
        <v>262.07400000000001</v>
      </c>
      <c r="I28" s="73" t="s">
        <v>146</v>
      </c>
      <c r="J28" s="13"/>
      <c r="K28" s="18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32" customFormat="1" ht="93.75" customHeight="1" x14ac:dyDescent="0.25">
      <c r="A29" s="12">
        <v>21</v>
      </c>
      <c r="B29" s="51" t="s">
        <v>81</v>
      </c>
      <c r="C29" s="37" t="s">
        <v>38</v>
      </c>
      <c r="D29" s="34" t="s">
        <v>16</v>
      </c>
      <c r="E29" s="64" t="s">
        <v>17</v>
      </c>
      <c r="F29" s="62" t="s">
        <v>114</v>
      </c>
      <c r="G29" s="66">
        <v>110.25</v>
      </c>
      <c r="H29" s="68">
        <f>26.36+72.528</f>
        <v>98.888000000000005</v>
      </c>
      <c r="I29" s="73" t="s">
        <v>147</v>
      </c>
      <c r="J29" s="13"/>
      <c r="K29" s="18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32" customFormat="1" ht="72" customHeight="1" x14ac:dyDescent="0.25">
      <c r="A30" s="12">
        <v>22</v>
      </c>
      <c r="B30" s="51" t="s">
        <v>82</v>
      </c>
      <c r="C30" s="39" t="s">
        <v>39</v>
      </c>
      <c r="D30" s="34" t="s">
        <v>16</v>
      </c>
      <c r="E30" s="64" t="s">
        <v>17</v>
      </c>
      <c r="F30" s="61" t="s">
        <v>115</v>
      </c>
      <c r="G30" s="66">
        <v>130.59100000000001</v>
      </c>
      <c r="H30" s="65">
        <v>119.67400000000001</v>
      </c>
      <c r="I30" s="73" t="s">
        <v>148</v>
      </c>
      <c r="J30" s="13"/>
      <c r="K30" s="18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32" customFormat="1" ht="75.75" customHeight="1" x14ac:dyDescent="0.25">
      <c r="A31" s="12">
        <v>23</v>
      </c>
      <c r="B31" s="51" t="s">
        <v>83</v>
      </c>
      <c r="C31" s="39" t="s">
        <v>33</v>
      </c>
      <c r="D31" s="34" t="s">
        <v>16</v>
      </c>
      <c r="E31" s="64" t="s">
        <v>17</v>
      </c>
      <c r="F31" s="61" t="s">
        <v>116</v>
      </c>
      <c r="G31" s="66">
        <v>222.47200000000001</v>
      </c>
      <c r="H31" s="65">
        <f>28.308+37.912+121.902</f>
        <v>188.12200000000001</v>
      </c>
      <c r="I31" s="73" t="s">
        <v>149</v>
      </c>
      <c r="J31" s="13"/>
      <c r="K31" s="18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32" customFormat="1" ht="81.75" customHeight="1" x14ac:dyDescent="0.25">
      <c r="A32" s="12">
        <v>24</v>
      </c>
      <c r="B32" s="51" t="s">
        <v>84</v>
      </c>
      <c r="C32" s="41" t="s">
        <v>40</v>
      </c>
      <c r="D32" s="34" t="s">
        <v>16</v>
      </c>
      <c r="E32" s="64" t="s">
        <v>17</v>
      </c>
      <c r="F32" s="59" t="s">
        <v>117</v>
      </c>
      <c r="G32" s="66">
        <v>1742.5060000000001</v>
      </c>
      <c r="H32" s="65">
        <f>209.173+253.895+22.163+1241.78+3.34</f>
        <v>1730.3509999999999</v>
      </c>
      <c r="I32" s="73" t="s">
        <v>150</v>
      </c>
      <c r="J32" s="13"/>
      <c r="K32" s="18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32" customFormat="1" ht="100.5" customHeight="1" x14ac:dyDescent="0.25">
      <c r="A33" s="12">
        <v>25</v>
      </c>
      <c r="B33" s="51" t="s">
        <v>85</v>
      </c>
      <c r="C33" s="39" t="s">
        <v>41</v>
      </c>
      <c r="D33" s="34" t="s">
        <v>16</v>
      </c>
      <c r="E33" s="64" t="s">
        <v>17</v>
      </c>
      <c r="F33" s="63" t="s">
        <v>118</v>
      </c>
      <c r="G33" s="66">
        <v>101.88</v>
      </c>
      <c r="H33" s="68">
        <v>101.25</v>
      </c>
      <c r="I33" s="73" t="s">
        <v>151</v>
      </c>
      <c r="J33" s="13"/>
      <c r="K33" s="18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32" customFormat="1" ht="92.25" customHeight="1" x14ac:dyDescent="0.25">
      <c r="A34" s="12">
        <v>26</v>
      </c>
      <c r="B34" s="51" t="s">
        <v>86</v>
      </c>
      <c r="C34" s="39" t="s">
        <v>42</v>
      </c>
      <c r="D34" s="34" t="s">
        <v>16</v>
      </c>
      <c r="E34" s="64" t="s">
        <v>17</v>
      </c>
      <c r="F34" s="56" t="s">
        <v>119</v>
      </c>
      <c r="G34" s="66">
        <v>290.39999999999998</v>
      </c>
      <c r="H34" s="68">
        <v>288.12599999999998</v>
      </c>
      <c r="I34" s="73" t="s">
        <v>152</v>
      </c>
      <c r="J34" s="13"/>
      <c r="K34" s="18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32" customFormat="1" ht="87" customHeight="1" x14ac:dyDescent="0.25">
      <c r="A35" s="12">
        <v>27</v>
      </c>
      <c r="B35" s="51" t="s">
        <v>87</v>
      </c>
      <c r="C35" s="39" t="s">
        <v>43</v>
      </c>
      <c r="D35" s="34" t="s">
        <v>16</v>
      </c>
      <c r="E35" s="64" t="s">
        <v>17</v>
      </c>
      <c r="F35" s="56" t="s">
        <v>120</v>
      </c>
      <c r="G35" s="66">
        <v>158.58000000000001</v>
      </c>
      <c r="H35" s="68">
        <f>129.78+28.8</f>
        <v>158.58000000000001</v>
      </c>
      <c r="I35" s="73" t="s">
        <v>153</v>
      </c>
      <c r="J35" s="13"/>
      <c r="K35" s="18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32" customFormat="1" ht="97.5" customHeight="1" x14ac:dyDescent="0.25">
      <c r="A36" s="12">
        <v>28</v>
      </c>
      <c r="B36" s="51" t="s">
        <v>88</v>
      </c>
      <c r="C36" s="42" t="s">
        <v>44</v>
      </c>
      <c r="D36" s="43" t="s">
        <v>45</v>
      </c>
      <c r="E36" s="64" t="s">
        <v>46</v>
      </c>
      <c r="F36" s="61" t="s">
        <v>121</v>
      </c>
      <c r="G36" s="67">
        <v>100.8</v>
      </c>
      <c r="H36" s="65">
        <f>34+49.504</f>
        <v>83.503999999999991</v>
      </c>
      <c r="I36" s="73" t="s">
        <v>154</v>
      </c>
      <c r="J36" s="13"/>
      <c r="K36" s="1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32" customFormat="1" ht="86.25" customHeight="1" x14ac:dyDescent="0.25">
      <c r="A37" s="12">
        <v>29</v>
      </c>
      <c r="B37" s="51" t="s">
        <v>89</v>
      </c>
      <c r="C37" s="44" t="s">
        <v>47</v>
      </c>
      <c r="D37" s="43" t="s">
        <v>45</v>
      </c>
      <c r="E37" s="64" t="s">
        <v>46</v>
      </c>
      <c r="F37" s="61" t="s">
        <v>122</v>
      </c>
      <c r="G37" s="67">
        <v>195</v>
      </c>
      <c r="H37" s="69">
        <v>178.32900000000001</v>
      </c>
      <c r="I37" s="73" t="s">
        <v>155</v>
      </c>
      <c r="J37" s="13"/>
      <c r="K37" s="18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32" customFormat="1" ht="131.25" customHeight="1" x14ac:dyDescent="0.25">
      <c r="A38" s="12">
        <v>30</v>
      </c>
      <c r="B38" s="51" t="s">
        <v>90</v>
      </c>
      <c r="C38" s="45" t="s">
        <v>48</v>
      </c>
      <c r="D38" s="43" t="s">
        <v>45</v>
      </c>
      <c r="E38" s="64" t="s">
        <v>46</v>
      </c>
      <c r="F38" s="61" t="s">
        <v>123</v>
      </c>
      <c r="G38" s="67">
        <v>300</v>
      </c>
      <c r="H38" s="65">
        <f>13+175.012+77.53</f>
        <v>265.54200000000003</v>
      </c>
      <c r="I38" s="73" t="s">
        <v>156</v>
      </c>
      <c r="J38" s="13"/>
      <c r="K38" s="18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32" customFormat="1" ht="75.75" customHeight="1" x14ac:dyDescent="0.25">
      <c r="A39" s="12">
        <v>31</v>
      </c>
      <c r="B39" s="51" t="s">
        <v>91</v>
      </c>
      <c r="C39" s="44" t="s">
        <v>49</v>
      </c>
      <c r="D39" s="43" t="s">
        <v>45</v>
      </c>
      <c r="E39" s="64" t="s">
        <v>46</v>
      </c>
      <c r="F39" s="61" t="s">
        <v>124</v>
      </c>
      <c r="G39" s="67">
        <v>400</v>
      </c>
      <c r="H39" s="65">
        <f>321.845+43.059+5.2</f>
        <v>370.10399999999998</v>
      </c>
      <c r="I39" s="73" t="s">
        <v>157</v>
      </c>
      <c r="J39" s="13"/>
      <c r="K39" s="18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32" customFormat="1" ht="73.5" customHeight="1" x14ac:dyDescent="0.25">
      <c r="A40" s="12">
        <v>32</v>
      </c>
      <c r="B40" s="51" t="s">
        <v>92</v>
      </c>
      <c r="C40" s="41" t="s">
        <v>50</v>
      </c>
      <c r="D40" s="43" t="s">
        <v>45</v>
      </c>
      <c r="E40" s="64" t="s">
        <v>46</v>
      </c>
      <c r="F40" s="61" t="s">
        <v>125</v>
      </c>
      <c r="G40" s="67">
        <v>600</v>
      </c>
      <c r="H40" s="65">
        <f>50.055+205.953+258.42+3.291+74.799</f>
        <v>592.51800000000003</v>
      </c>
      <c r="I40" s="73" t="s">
        <v>158</v>
      </c>
      <c r="J40" s="13"/>
      <c r="K40" s="18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32" customFormat="1" ht="93.75" customHeight="1" x14ac:dyDescent="0.25">
      <c r="A41" s="12">
        <v>33</v>
      </c>
      <c r="B41" s="51" t="s">
        <v>93</v>
      </c>
      <c r="C41" s="33" t="s">
        <v>51</v>
      </c>
      <c r="D41" s="43" t="s">
        <v>52</v>
      </c>
      <c r="E41" s="64" t="s">
        <v>53</v>
      </c>
      <c r="F41" s="61" t="s">
        <v>126</v>
      </c>
      <c r="G41" s="67">
        <v>100</v>
      </c>
      <c r="H41" s="65">
        <f xml:space="preserve"> 63.83+3.5+15.87+12</f>
        <v>95.2</v>
      </c>
      <c r="I41" s="73" t="s">
        <v>159</v>
      </c>
      <c r="J41" s="13"/>
      <c r="K41" s="18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32" customFormat="1" ht="111" customHeight="1" x14ac:dyDescent="0.25">
      <c r="A42" s="12">
        <v>34</v>
      </c>
      <c r="B42" s="46" t="s">
        <v>54</v>
      </c>
      <c r="C42" s="47" t="s">
        <v>55</v>
      </c>
      <c r="D42" s="43" t="s">
        <v>52</v>
      </c>
      <c r="E42" s="64" t="s">
        <v>53</v>
      </c>
      <c r="F42" s="61" t="s">
        <v>127</v>
      </c>
      <c r="G42" s="67">
        <v>199.398</v>
      </c>
      <c r="H42" s="65">
        <f>105.762+24.3+9.84+3.84</f>
        <v>143.74200000000002</v>
      </c>
      <c r="I42" s="73" t="s">
        <v>160</v>
      </c>
      <c r="J42" s="13"/>
      <c r="K42" s="18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32" customFormat="1" ht="100.5" customHeight="1" x14ac:dyDescent="0.25">
      <c r="A43" s="12">
        <v>35</v>
      </c>
      <c r="B43" s="52" t="s">
        <v>56</v>
      </c>
      <c r="C43" s="44" t="s">
        <v>57</v>
      </c>
      <c r="D43" s="48" t="s">
        <v>58</v>
      </c>
      <c r="E43" s="64" t="s">
        <v>53</v>
      </c>
      <c r="F43" s="61" t="s">
        <v>128</v>
      </c>
      <c r="G43" s="67">
        <v>127.92</v>
      </c>
      <c r="H43" s="65">
        <f>7+120.92</f>
        <v>127.92</v>
      </c>
      <c r="I43" s="73" t="s">
        <v>161</v>
      </c>
      <c r="J43" s="13"/>
      <c r="K43" s="18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2" customFormat="1" ht="81.75" customHeight="1" x14ac:dyDescent="0.25">
      <c r="A44" s="12">
        <v>36</v>
      </c>
      <c r="B44" s="51" t="s">
        <v>94</v>
      </c>
      <c r="C44" s="44" t="s">
        <v>59</v>
      </c>
      <c r="D44" s="49" t="s">
        <v>60</v>
      </c>
      <c r="E44" s="64" t="s">
        <v>53</v>
      </c>
      <c r="F44" s="61" t="s">
        <v>129</v>
      </c>
      <c r="G44" s="67">
        <v>180</v>
      </c>
      <c r="H44" s="65">
        <v>150.69999999999999</v>
      </c>
      <c r="I44" s="73" t="s">
        <v>162</v>
      </c>
      <c r="J44" s="13"/>
      <c r="K44" s="18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3.25" customHeight="1" x14ac:dyDescent="0.2">
      <c r="A45" s="19"/>
      <c r="B45" s="74" t="s">
        <v>163</v>
      </c>
      <c r="C45" s="19" t="s">
        <v>14</v>
      </c>
      <c r="D45" s="20" t="s">
        <v>14</v>
      </c>
      <c r="E45" s="20" t="s">
        <v>14</v>
      </c>
      <c r="F45" s="20" t="s">
        <v>14</v>
      </c>
      <c r="G45" s="21">
        <f>SUM(G9:G44)</f>
        <v>15967.600999999997</v>
      </c>
      <c r="H45" s="21">
        <f>SUM(H9:H44)</f>
        <v>14450.498000000003</v>
      </c>
      <c r="I45" s="20" t="s">
        <v>14</v>
      </c>
      <c r="J45" s="22" t="s">
        <v>14</v>
      </c>
      <c r="K45" s="22" t="s">
        <v>14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x14ac:dyDescent="0.25">
      <c r="A46" s="24"/>
      <c r="B46" s="25"/>
      <c r="C46" s="25"/>
      <c r="D46" s="24"/>
      <c r="E46" s="26"/>
      <c r="F46" s="27"/>
      <c r="G46" s="28"/>
      <c r="H46" s="28"/>
      <c r="I46" s="24"/>
      <c r="J46" s="2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25">
      <c r="A47" s="24"/>
      <c r="B47" s="25"/>
      <c r="C47" s="25"/>
      <c r="D47" s="24"/>
      <c r="E47" s="26"/>
      <c r="F47" s="27"/>
      <c r="G47" s="28"/>
      <c r="H47" s="28"/>
      <c r="I47" s="24"/>
      <c r="J47" s="2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25">
      <c r="A48" s="24"/>
      <c r="B48" s="25"/>
      <c r="C48" s="25"/>
      <c r="D48" s="24"/>
      <c r="E48" s="26"/>
      <c r="F48" s="27"/>
      <c r="G48" s="28"/>
      <c r="H48" s="28"/>
      <c r="I48" s="24"/>
      <c r="J48" s="2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25">
      <c r="A49" s="24"/>
      <c r="B49" s="25"/>
      <c r="C49" s="25"/>
      <c r="D49" s="24"/>
      <c r="E49" s="26"/>
      <c r="F49" s="27"/>
      <c r="G49" s="28"/>
      <c r="H49" s="28"/>
      <c r="I49" s="24"/>
      <c r="J49" s="2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25">
      <c r="A50" s="24"/>
      <c r="B50" s="25"/>
      <c r="C50" s="25"/>
      <c r="D50" s="24"/>
      <c r="E50" s="26"/>
      <c r="F50" s="27"/>
      <c r="G50" s="28"/>
      <c r="H50" s="28"/>
      <c r="I50" s="24"/>
      <c r="J50" s="2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x14ac:dyDescent="0.25">
      <c r="A51" s="29"/>
      <c r="B51" s="29"/>
      <c r="C51" s="29"/>
      <c r="D51" s="29"/>
      <c r="E51" s="29"/>
      <c r="F51" s="29"/>
      <c r="G51" s="30"/>
      <c r="H51" s="30"/>
      <c r="I51" s="29"/>
      <c r="J51" s="2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29"/>
      <c r="B52" s="29"/>
      <c r="C52" s="29"/>
      <c r="D52" s="29"/>
      <c r="E52" s="29"/>
      <c r="F52" s="29"/>
      <c r="G52" s="30"/>
      <c r="H52" s="30"/>
      <c r="I52" s="29"/>
      <c r="J52" s="29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29"/>
      <c r="B53" s="29"/>
      <c r="C53" s="29"/>
      <c r="D53" s="29"/>
      <c r="E53" s="29"/>
      <c r="F53" s="29"/>
      <c r="G53" s="30"/>
      <c r="H53" s="30"/>
      <c r="I53" s="29"/>
      <c r="J53" s="2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29"/>
      <c r="B54" s="29"/>
      <c r="C54" s="29"/>
      <c r="D54" s="29"/>
      <c r="E54" s="29"/>
      <c r="F54" s="29"/>
      <c r="G54" s="30"/>
      <c r="H54" s="30"/>
      <c r="I54" s="29"/>
      <c r="J54" s="29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29"/>
      <c r="B55" s="29"/>
      <c r="C55" s="29"/>
      <c r="D55" s="29"/>
      <c r="E55" s="29"/>
      <c r="F55" s="29"/>
      <c r="G55" s="30"/>
      <c r="H55" s="30"/>
      <c r="I55" s="29"/>
      <c r="J55" s="29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29"/>
      <c r="B56" s="29"/>
      <c r="C56" s="29"/>
      <c r="D56" s="29"/>
      <c r="E56" s="29"/>
      <c r="F56" s="29"/>
      <c r="G56" s="30"/>
      <c r="H56" s="30"/>
      <c r="I56" s="29"/>
      <c r="J56" s="29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29"/>
      <c r="B57" s="29"/>
      <c r="C57" s="29"/>
      <c r="D57" s="29"/>
      <c r="E57" s="29"/>
      <c r="F57" s="29"/>
      <c r="G57" s="30"/>
      <c r="H57" s="30"/>
      <c r="I57" s="29"/>
      <c r="J57" s="29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29"/>
      <c r="B58" s="29"/>
      <c r="C58" s="29"/>
      <c r="D58" s="29"/>
      <c r="E58" s="29"/>
      <c r="F58" s="29"/>
      <c r="G58" s="30"/>
      <c r="H58" s="30"/>
      <c r="I58" s="29"/>
      <c r="J58" s="29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29"/>
      <c r="B59" s="29"/>
      <c r="C59" s="29"/>
      <c r="D59" s="29"/>
      <c r="E59" s="29"/>
      <c r="F59" s="29"/>
      <c r="G59" s="30"/>
      <c r="H59" s="30"/>
      <c r="I59" s="29"/>
      <c r="J59" s="29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29"/>
      <c r="B60" s="29"/>
      <c r="C60" s="29"/>
      <c r="D60" s="29"/>
      <c r="E60" s="29"/>
      <c r="F60" s="29"/>
      <c r="G60" s="30"/>
      <c r="H60" s="30"/>
      <c r="I60" s="29"/>
      <c r="J60" s="29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29"/>
      <c r="B61" s="29"/>
      <c r="C61" s="29"/>
      <c r="D61" s="29"/>
      <c r="E61" s="29"/>
      <c r="F61" s="29"/>
      <c r="G61" s="30"/>
      <c r="H61" s="30"/>
      <c r="I61" s="29"/>
      <c r="J61" s="29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29"/>
      <c r="B62" s="29"/>
      <c r="C62" s="29"/>
      <c r="D62" s="29"/>
      <c r="E62" s="29"/>
      <c r="F62" s="29"/>
      <c r="G62" s="30"/>
      <c r="H62" s="30"/>
      <c r="I62" s="29"/>
      <c r="J62" s="29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29"/>
      <c r="B63" s="29"/>
      <c r="C63" s="29"/>
      <c r="D63" s="29"/>
      <c r="E63" s="29"/>
      <c r="F63" s="29"/>
      <c r="G63" s="30"/>
      <c r="H63" s="30"/>
      <c r="I63" s="29"/>
      <c r="J63" s="29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29"/>
      <c r="B64" s="4"/>
      <c r="C64" s="4"/>
      <c r="D64" s="4"/>
      <c r="E64" s="4"/>
      <c r="F64" s="4"/>
      <c r="G64" s="31"/>
      <c r="H64" s="3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31"/>
      <c r="H65" s="3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31"/>
      <c r="H66" s="3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31"/>
      <c r="H67" s="3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31"/>
      <c r="H68" s="3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31"/>
      <c r="H69" s="3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31"/>
      <c r="H70" s="3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31"/>
      <c r="H71" s="3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31"/>
      <c r="H72" s="3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31"/>
      <c r="H73" s="3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31"/>
      <c r="H74" s="3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31"/>
      <c r="H75" s="3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31"/>
      <c r="H76" s="3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31"/>
      <c r="H77" s="3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31"/>
      <c r="H78" s="3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31"/>
      <c r="H79" s="3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31"/>
      <c r="H80" s="3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31"/>
      <c r="H81" s="3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31"/>
      <c r="H82" s="3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31"/>
      <c r="H83" s="3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31"/>
      <c r="H84" s="3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31"/>
      <c r="H85" s="3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31"/>
      <c r="H86" s="3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31"/>
      <c r="H87" s="3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31"/>
      <c r="H88" s="3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31"/>
      <c r="H89" s="3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31"/>
      <c r="H90" s="3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31"/>
      <c r="H91" s="3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31"/>
      <c r="H92" s="3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31"/>
      <c r="H93" s="3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31"/>
      <c r="H94" s="3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31"/>
      <c r="H95" s="3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31"/>
      <c r="H96" s="3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31"/>
      <c r="H97" s="3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31"/>
      <c r="H98" s="3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31"/>
      <c r="H99" s="3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31"/>
      <c r="H100" s="3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31"/>
      <c r="H101" s="3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31"/>
      <c r="H102" s="3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31"/>
      <c r="H103" s="3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31"/>
      <c r="H104" s="3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31"/>
      <c r="H105" s="3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31"/>
      <c r="H106" s="3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31"/>
      <c r="H107" s="3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31"/>
      <c r="H108" s="3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31"/>
      <c r="H109" s="3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31"/>
      <c r="H110" s="3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31"/>
      <c r="H111" s="3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31"/>
      <c r="H112" s="3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31"/>
      <c r="H113" s="3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31"/>
      <c r="H114" s="3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31"/>
      <c r="H115" s="3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31"/>
      <c r="H116" s="3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31"/>
      <c r="H117" s="3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31"/>
      <c r="H118" s="3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31"/>
      <c r="H119" s="3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31"/>
      <c r="H120" s="3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31"/>
      <c r="H121" s="3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31"/>
      <c r="H122" s="3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31"/>
      <c r="H123" s="3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31"/>
      <c r="H124" s="3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31"/>
      <c r="H125" s="3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31"/>
      <c r="H126" s="3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31"/>
      <c r="H127" s="3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31"/>
      <c r="H128" s="3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31"/>
      <c r="H129" s="3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31"/>
      <c r="H130" s="3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31"/>
      <c r="H131" s="3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31"/>
      <c r="H132" s="3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31"/>
      <c r="H133" s="3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31"/>
      <c r="H134" s="3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31"/>
      <c r="H135" s="3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31"/>
      <c r="H136" s="3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31"/>
      <c r="H137" s="3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31"/>
      <c r="H138" s="3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31"/>
      <c r="H139" s="3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31"/>
      <c r="H140" s="3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31"/>
      <c r="H141" s="3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31"/>
      <c r="H142" s="3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31"/>
      <c r="H143" s="3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31"/>
      <c r="H144" s="3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31"/>
      <c r="H145" s="3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31"/>
      <c r="H146" s="3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31"/>
      <c r="H147" s="3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31"/>
      <c r="H148" s="3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31"/>
      <c r="H149" s="3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31"/>
      <c r="H150" s="3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31"/>
      <c r="H151" s="3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31"/>
      <c r="H152" s="3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31"/>
      <c r="H153" s="3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31"/>
      <c r="H154" s="3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31"/>
      <c r="H155" s="3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31"/>
      <c r="H156" s="3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31"/>
      <c r="H157" s="3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31"/>
      <c r="H158" s="3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31"/>
      <c r="H159" s="3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31"/>
      <c r="H160" s="3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31"/>
      <c r="H161" s="3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31"/>
      <c r="H162" s="3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31"/>
      <c r="H163" s="3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31"/>
      <c r="H164" s="3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31"/>
      <c r="H165" s="3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31"/>
      <c r="H166" s="3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31"/>
      <c r="H167" s="3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31"/>
      <c r="H168" s="3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31"/>
      <c r="H169" s="3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31"/>
      <c r="H170" s="3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31"/>
      <c r="H171" s="3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31"/>
      <c r="H172" s="3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31"/>
      <c r="H173" s="3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31"/>
      <c r="H174" s="3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31"/>
      <c r="H175" s="3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31"/>
      <c r="H176" s="3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31"/>
      <c r="H177" s="3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31"/>
      <c r="H178" s="3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31"/>
      <c r="H179" s="3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31"/>
      <c r="H180" s="3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31"/>
      <c r="H181" s="3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31"/>
      <c r="H182" s="3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31"/>
      <c r="H183" s="3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31"/>
      <c r="H184" s="3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31"/>
      <c r="H185" s="3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31"/>
      <c r="H186" s="3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31"/>
      <c r="H187" s="3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31"/>
      <c r="H188" s="3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31"/>
      <c r="H189" s="3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31"/>
      <c r="H190" s="3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31"/>
      <c r="H191" s="3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31"/>
      <c r="H192" s="3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31"/>
      <c r="H193" s="3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31"/>
      <c r="H194" s="3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31"/>
      <c r="H195" s="3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31"/>
      <c r="H196" s="3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31"/>
      <c r="H197" s="3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31"/>
      <c r="H198" s="3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31"/>
      <c r="H199" s="3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31"/>
      <c r="H200" s="3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31"/>
      <c r="H201" s="3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31"/>
      <c r="H202" s="3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31"/>
      <c r="H203" s="3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31"/>
      <c r="H204" s="3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31"/>
      <c r="H205" s="3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31"/>
      <c r="H206" s="3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31"/>
      <c r="H207" s="3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31"/>
      <c r="H208" s="3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31"/>
      <c r="H209" s="3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31"/>
      <c r="H210" s="3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31"/>
      <c r="H211" s="3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31"/>
      <c r="H212" s="3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31"/>
      <c r="H213" s="3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31"/>
      <c r="H214" s="3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31"/>
      <c r="H215" s="3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31"/>
      <c r="H216" s="3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31"/>
      <c r="H217" s="3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31"/>
      <c r="H218" s="3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31"/>
      <c r="H219" s="3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31"/>
      <c r="H220" s="3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31"/>
      <c r="H221" s="3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31"/>
      <c r="H222" s="3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31"/>
      <c r="H223" s="3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31"/>
      <c r="H224" s="3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31"/>
      <c r="H225" s="3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31"/>
      <c r="H226" s="3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31"/>
      <c r="H227" s="3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31"/>
      <c r="H228" s="3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31"/>
      <c r="H229" s="3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31"/>
      <c r="H230" s="3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31"/>
      <c r="H231" s="3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31"/>
      <c r="H232" s="3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31"/>
      <c r="H233" s="3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31"/>
      <c r="H234" s="3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31"/>
      <c r="H235" s="3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31"/>
      <c r="H236" s="3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31"/>
      <c r="H237" s="3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31"/>
      <c r="H238" s="3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31"/>
      <c r="H239" s="3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31"/>
      <c r="H240" s="3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31"/>
      <c r="H241" s="3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31"/>
      <c r="H242" s="3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31"/>
      <c r="H243" s="3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31"/>
      <c r="H244" s="3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31"/>
      <c r="H245" s="3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31"/>
      <c r="H246" s="3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31"/>
      <c r="H247" s="3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31"/>
      <c r="H248" s="3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31"/>
      <c r="H249" s="3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31"/>
      <c r="H250" s="3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31"/>
      <c r="H251" s="3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31"/>
      <c r="H252" s="3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31"/>
      <c r="H253" s="3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31"/>
      <c r="H254" s="31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31"/>
      <c r="H255" s="31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31"/>
      <c r="H256" s="31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31"/>
      <c r="H257" s="31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31"/>
      <c r="H258" s="31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31"/>
      <c r="H259" s="31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31"/>
      <c r="H260" s="31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31"/>
      <c r="H261" s="31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31"/>
      <c r="H262" s="31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31"/>
      <c r="H263" s="31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31"/>
      <c r="H264" s="31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31"/>
      <c r="H265" s="31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31"/>
      <c r="H266" s="31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31"/>
      <c r="H267" s="31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31"/>
      <c r="H268" s="31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31"/>
      <c r="H269" s="31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31"/>
      <c r="H270" s="31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31"/>
      <c r="H271" s="31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31"/>
      <c r="H272" s="31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31"/>
      <c r="H273" s="31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31"/>
      <c r="H274" s="31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31"/>
      <c r="H275" s="31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31"/>
      <c r="H276" s="31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31"/>
      <c r="H277" s="31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31"/>
      <c r="H278" s="31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31"/>
      <c r="H279" s="31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31"/>
      <c r="H280" s="31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31"/>
      <c r="H281" s="31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31"/>
      <c r="H282" s="31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31"/>
      <c r="H283" s="31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31"/>
      <c r="H284" s="31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31"/>
      <c r="H285" s="31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31"/>
      <c r="H286" s="31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31"/>
      <c r="H287" s="31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31"/>
      <c r="H288" s="31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31"/>
      <c r="H289" s="31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31"/>
      <c r="H290" s="31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31"/>
      <c r="H291" s="31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31"/>
      <c r="H292" s="31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31"/>
      <c r="H293" s="31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31"/>
      <c r="H294" s="31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31"/>
      <c r="H295" s="31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31"/>
      <c r="H296" s="31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31"/>
      <c r="H297" s="31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31"/>
      <c r="H298" s="31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31"/>
      <c r="H299" s="31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31"/>
      <c r="H300" s="31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31"/>
      <c r="H301" s="31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31"/>
      <c r="H302" s="31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31"/>
      <c r="H303" s="31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31"/>
      <c r="H304" s="31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31"/>
      <c r="H305" s="31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31"/>
      <c r="H306" s="31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31"/>
      <c r="H307" s="31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31"/>
      <c r="H308" s="31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31"/>
      <c r="H309" s="31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31"/>
      <c r="H310" s="31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31"/>
      <c r="H311" s="31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31"/>
      <c r="H312" s="31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31"/>
      <c r="H313" s="31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31"/>
      <c r="H314" s="31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31"/>
      <c r="H315" s="31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31"/>
      <c r="H316" s="31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31"/>
      <c r="H317" s="31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31"/>
      <c r="H318" s="31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31"/>
      <c r="H319" s="31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31"/>
      <c r="H320" s="31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31"/>
      <c r="H321" s="31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31"/>
      <c r="H322" s="31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31"/>
      <c r="H323" s="31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31"/>
      <c r="H324" s="31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31"/>
      <c r="H325" s="31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31"/>
      <c r="H326" s="31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31"/>
      <c r="H327" s="31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31"/>
      <c r="H328" s="31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31"/>
      <c r="H329" s="31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31"/>
      <c r="H330" s="31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31"/>
      <c r="H331" s="31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31"/>
      <c r="H332" s="31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31"/>
      <c r="H333" s="31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31"/>
      <c r="H334" s="31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31"/>
      <c r="H335" s="31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31"/>
      <c r="H336" s="31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31"/>
      <c r="H337" s="31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31"/>
      <c r="H338" s="31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31"/>
      <c r="H339" s="31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31"/>
      <c r="H340" s="31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31"/>
      <c r="H341" s="31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31"/>
      <c r="H342" s="31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31"/>
      <c r="H343" s="31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31"/>
      <c r="H344" s="31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31"/>
      <c r="H345" s="31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31"/>
      <c r="H346" s="31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31"/>
      <c r="H347" s="31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31"/>
      <c r="H348" s="31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31"/>
      <c r="H349" s="31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31"/>
      <c r="H350" s="31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31"/>
      <c r="H351" s="31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31"/>
      <c r="H352" s="31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31"/>
      <c r="H353" s="31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31"/>
      <c r="H354" s="31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31"/>
      <c r="H355" s="31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31"/>
      <c r="H356" s="31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31"/>
      <c r="H357" s="31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31"/>
      <c r="H358" s="31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31"/>
      <c r="H359" s="31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31"/>
      <c r="H360" s="31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31"/>
      <c r="H361" s="31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31"/>
      <c r="H362" s="31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31"/>
      <c r="H363" s="31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31"/>
      <c r="H364" s="31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31"/>
      <c r="H365" s="31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31"/>
      <c r="H366" s="31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31"/>
      <c r="H367" s="31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31"/>
      <c r="H368" s="31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31"/>
      <c r="H369" s="31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31"/>
      <c r="H370" s="31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31"/>
      <c r="H371" s="31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31"/>
      <c r="H372" s="31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31"/>
      <c r="H373" s="31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31"/>
      <c r="H374" s="31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31"/>
      <c r="H375" s="31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31"/>
      <c r="H376" s="31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31"/>
      <c r="H377" s="31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31"/>
      <c r="H378" s="31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31"/>
      <c r="H379" s="31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31"/>
      <c r="H380" s="31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31"/>
      <c r="H381" s="31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31"/>
      <c r="H382" s="31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31"/>
      <c r="H383" s="31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31"/>
      <c r="H384" s="31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31"/>
      <c r="H385" s="31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31"/>
      <c r="H386" s="31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31"/>
      <c r="H387" s="31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31"/>
      <c r="H388" s="31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31"/>
      <c r="H389" s="31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31"/>
      <c r="H390" s="31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31"/>
      <c r="H391" s="31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31"/>
      <c r="H392" s="31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31"/>
      <c r="H393" s="31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31"/>
      <c r="H394" s="31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31"/>
      <c r="H395" s="31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31"/>
      <c r="H396" s="31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31"/>
      <c r="H397" s="31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31"/>
      <c r="H398" s="31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31"/>
      <c r="H399" s="31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31"/>
      <c r="H400" s="31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31"/>
      <c r="H401" s="31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31"/>
      <c r="H402" s="31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31"/>
      <c r="H403" s="31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31"/>
      <c r="H404" s="31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31"/>
      <c r="H405" s="31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31"/>
      <c r="H406" s="31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31"/>
      <c r="H407" s="31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31"/>
      <c r="H408" s="31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31"/>
      <c r="H409" s="31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31"/>
      <c r="H410" s="31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31"/>
      <c r="H411" s="31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31"/>
      <c r="H412" s="31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31"/>
      <c r="H413" s="31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31"/>
      <c r="H414" s="31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31"/>
      <c r="H415" s="31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31"/>
      <c r="H416" s="31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31"/>
      <c r="H417" s="31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31"/>
      <c r="H418" s="31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31"/>
      <c r="H419" s="31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31"/>
      <c r="H420" s="31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31"/>
      <c r="H421" s="31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31"/>
      <c r="H422" s="31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31"/>
      <c r="H423" s="31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31"/>
      <c r="H424" s="31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31"/>
      <c r="H425" s="31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31"/>
      <c r="H426" s="31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31"/>
      <c r="H427" s="31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31"/>
      <c r="H428" s="31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31"/>
      <c r="H429" s="31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31"/>
      <c r="H430" s="31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31"/>
      <c r="H431" s="31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31"/>
      <c r="H432" s="31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31"/>
      <c r="H433" s="31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31"/>
      <c r="H434" s="31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31"/>
      <c r="H435" s="31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31"/>
      <c r="H436" s="31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31"/>
      <c r="H437" s="31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31"/>
      <c r="H438" s="31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31"/>
      <c r="H439" s="31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31"/>
      <c r="H440" s="31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31"/>
      <c r="H441" s="31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31"/>
      <c r="H442" s="31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31"/>
      <c r="H443" s="31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31"/>
      <c r="H444" s="31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31"/>
      <c r="H445" s="31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31"/>
      <c r="H446" s="31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31"/>
      <c r="H447" s="31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31"/>
      <c r="H448" s="31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31"/>
      <c r="H449" s="31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31"/>
      <c r="H450" s="31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31"/>
      <c r="H451" s="31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31"/>
      <c r="H452" s="31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31"/>
      <c r="H453" s="31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31"/>
      <c r="H454" s="31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31"/>
      <c r="H455" s="31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31"/>
      <c r="H456" s="31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31"/>
      <c r="H457" s="3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31"/>
      <c r="H458" s="31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31"/>
      <c r="H459" s="31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31"/>
      <c r="H460" s="31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31"/>
      <c r="H461" s="31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31"/>
      <c r="H462" s="31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31"/>
      <c r="H463" s="31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31"/>
      <c r="H464" s="31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31"/>
      <c r="H465" s="31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31"/>
      <c r="H466" s="31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31"/>
      <c r="H467" s="31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31"/>
      <c r="H468" s="31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31"/>
      <c r="H469" s="31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31"/>
      <c r="H470" s="31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31"/>
      <c r="H471" s="31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31"/>
      <c r="H472" s="31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31"/>
      <c r="H473" s="31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31"/>
      <c r="H474" s="31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31"/>
      <c r="H475" s="31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31"/>
      <c r="H476" s="31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31"/>
      <c r="H477" s="31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31"/>
      <c r="H478" s="31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31"/>
      <c r="H479" s="31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31"/>
      <c r="H480" s="31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31"/>
      <c r="H481" s="31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31"/>
      <c r="H482" s="31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31"/>
      <c r="H483" s="31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31"/>
      <c r="H484" s="31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31"/>
      <c r="H485" s="31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31"/>
      <c r="H486" s="31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31"/>
      <c r="H487" s="31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31"/>
      <c r="H488" s="31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31"/>
      <c r="H489" s="31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31"/>
      <c r="H490" s="31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31"/>
      <c r="H491" s="31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31"/>
      <c r="H492" s="31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31"/>
      <c r="H493" s="31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31"/>
      <c r="H494" s="31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31"/>
      <c r="H495" s="31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31"/>
      <c r="H496" s="31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31"/>
      <c r="H497" s="31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31"/>
      <c r="H498" s="31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31"/>
      <c r="H499" s="31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31"/>
      <c r="H500" s="31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31"/>
      <c r="H501" s="31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31"/>
      <c r="H502" s="31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31"/>
      <c r="H503" s="31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31"/>
      <c r="H504" s="31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31"/>
      <c r="H505" s="31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31"/>
      <c r="H506" s="31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31"/>
      <c r="H507" s="31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31"/>
      <c r="H508" s="31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31"/>
      <c r="H509" s="31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31"/>
      <c r="H510" s="31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31"/>
      <c r="H511" s="31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31"/>
      <c r="H512" s="31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31"/>
      <c r="H513" s="31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31"/>
      <c r="H514" s="31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31"/>
      <c r="H515" s="31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31"/>
      <c r="H516" s="31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31"/>
      <c r="H517" s="31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31"/>
      <c r="H518" s="31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31"/>
      <c r="H519" s="31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31"/>
      <c r="H520" s="31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31"/>
      <c r="H521" s="31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31"/>
      <c r="H522" s="31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31"/>
      <c r="H523" s="31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31"/>
      <c r="H524" s="31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31"/>
      <c r="H525" s="31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31"/>
      <c r="H526" s="31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31"/>
      <c r="H527" s="31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31"/>
      <c r="H528" s="31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31"/>
      <c r="H529" s="31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31"/>
      <c r="H530" s="31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31"/>
      <c r="H531" s="31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31"/>
      <c r="H532" s="31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31"/>
      <c r="H533" s="31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31"/>
      <c r="H534" s="31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31"/>
      <c r="H535" s="31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31"/>
      <c r="H536" s="31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31"/>
      <c r="H537" s="31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31"/>
      <c r="H538" s="31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31"/>
      <c r="H539" s="31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31"/>
      <c r="H540" s="31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31"/>
      <c r="H541" s="31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31"/>
      <c r="H542" s="31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31"/>
      <c r="H543" s="31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31"/>
      <c r="H544" s="31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31"/>
      <c r="H545" s="31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31"/>
      <c r="H546" s="31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31"/>
      <c r="H547" s="31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31"/>
      <c r="H548" s="31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31"/>
      <c r="H549" s="31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31"/>
      <c r="H550" s="31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31"/>
      <c r="H551" s="31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31"/>
      <c r="H552" s="31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31"/>
      <c r="H553" s="31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31"/>
      <c r="H554" s="31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31"/>
      <c r="H555" s="31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31"/>
      <c r="H556" s="31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31"/>
      <c r="H557" s="31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31"/>
      <c r="H558" s="31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31"/>
      <c r="H559" s="31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31"/>
      <c r="H560" s="31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31"/>
      <c r="H561" s="31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31"/>
      <c r="H562" s="31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31"/>
      <c r="H563" s="31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31"/>
      <c r="H564" s="31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31"/>
      <c r="H565" s="31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31"/>
      <c r="H566" s="31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31"/>
      <c r="H567" s="31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31"/>
      <c r="H568" s="31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31"/>
      <c r="H569" s="31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31"/>
      <c r="H570" s="31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31"/>
      <c r="H571" s="31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31"/>
      <c r="H572" s="31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31"/>
      <c r="H573" s="31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31"/>
      <c r="H574" s="31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31"/>
      <c r="H575" s="31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31"/>
      <c r="H576" s="31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31"/>
      <c r="H577" s="31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31"/>
      <c r="H578" s="31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31"/>
      <c r="H579" s="31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31"/>
      <c r="H580" s="31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31"/>
      <c r="H581" s="31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31"/>
      <c r="H582" s="31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31"/>
      <c r="H583" s="31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31"/>
      <c r="H584" s="31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31"/>
      <c r="H585" s="31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31"/>
      <c r="H586" s="31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31"/>
      <c r="H587" s="31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31"/>
      <c r="H588" s="31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31"/>
      <c r="H589" s="31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31"/>
      <c r="H590" s="31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31"/>
      <c r="H591" s="31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31"/>
      <c r="H592" s="31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31"/>
      <c r="H593" s="31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31"/>
      <c r="H594" s="31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31"/>
      <c r="H595" s="31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31"/>
      <c r="H596" s="31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31"/>
      <c r="H597" s="31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31"/>
      <c r="H598" s="31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31"/>
      <c r="H599" s="31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31"/>
      <c r="H600" s="31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31"/>
      <c r="H601" s="31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31"/>
      <c r="H602" s="31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31"/>
      <c r="H603" s="31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31"/>
      <c r="H604" s="31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31"/>
      <c r="H605" s="31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31"/>
      <c r="H606" s="31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31"/>
      <c r="H607" s="31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31"/>
      <c r="H608" s="31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31"/>
      <c r="H609" s="31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31"/>
      <c r="H610" s="31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31"/>
      <c r="H611" s="31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31"/>
      <c r="H612" s="31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31"/>
      <c r="H613" s="31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31"/>
      <c r="H614" s="31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31"/>
      <c r="H615" s="31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31"/>
      <c r="H616" s="31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31"/>
      <c r="H617" s="31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31"/>
      <c r="H618" s="31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31"/>
      <c r="H619" s="31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31"/>
      <c r="H620" s="31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31"/>
      <c r="H621" s="31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31"/>
      <c r="H622" s="31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31"/>
      <c r="H623" s="31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31"/>
      <c r="H624" s="31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31"/>
      <c r="H625" s="31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31"/>
      <c r="H626" s="31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31"/>
      <c r="H627" s="31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31"/>
      <c r="H628" s="31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31"/>
      <c r="H629" s="31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31"/>
      <c r="H630" s="31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31"/>
      <c r="H631" s="31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31"/>
      <c r="H632" s="31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31"/>
      <c r="H633" s="31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31"/>
      <c r="H634" s="31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31"/>
      <c r="H635" s="31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31"/>
      <c r="H636" s="31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31"/>
      <c r="H637" s="31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31"/>
      <c r="H638" s="31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31"/>
      <c r="H639" s="31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31"/>
      <c r="H640" s="31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31"/>
      <c r="H641" s="31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31"/>
      <c r="H642" s="31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31"/>
      <c r="H643" s="31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31"/>
      <c r="H644" s="31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31"/>
      <c r="H645" s="31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31"/>
      <c r="H646" s="31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31"/>
      <c r="H647" s="31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31"/>
      <c r="H648" s="31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31"/>
      <c r="H649" s="31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31"/>
      <c r="H650" s="31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31"/>
      <c r="H651" s="31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31"/>
      <c r="H652" s="31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31"/>
      <c r="H653" s="31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31"/>
      <c r="H654" s="31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31"/>
      <c r="H655" s="31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31"/>
      <c r="H656" s="31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31"/>
      <c r="H657" s="31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31"/>
      <c r="H658" s="31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31"/>
      <c r="H659" s="31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31"/>
      <c r="H660" s="31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31"/>
      <c r="H661" s="31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31"/>
      <c r="H662" s="31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31"/>
      <c r="H663" s="31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31"/>
      <c r="H664" s="31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31"/>
      <c r="H665" s="31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31"/>
      <c r="H666" s="31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31"/>
      <c r="H667" s="31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31"/>
      <c r="H668" s="31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31"/>
      <c r="H669" s="31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31"/>
      <c r="H670" s="31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31"/>
      <c r="H671" s="31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31"/>
      <c r="H672" s="31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31"/>
      <c r="H673" s="31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31"/>
      <c r="H674" s="31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31"/>
      <c r="H675" s="31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31"/>
      <c r="H676" s="31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31"/>
      <c r="H677" s="31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31"/>
      <c r="H678" s="31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31"/>
      <c r="H679" s="31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31"/>
      <c r="H680" s="31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31"/>
      <c r="H681" s="31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31"/>
      <c r="H682" s="31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31"/>
      <c r="H683" s="31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31"/>
      <c r="H684" s="31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31"/>
      <c r="H685" s="31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31"/>
      <c r="H686" s="31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31"/>
      <c r="H687" s="31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31"/>
      <c r="H688" s="31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31"/>
      <c r="H689" s="31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31"/>
      <c r="H690" s="31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31"/>
      <c r="H691" s="31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31"/>
      <c r="H692" s="31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31"/>
      <c r="H693" s="31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31"/>
      <c r="H694" s="31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31"/>
      <c r="H695" s="31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31"/>
      <c r="H696" s="31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31"/>
      <c r="H697" s="31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31"/>
      <c r="H698" s="31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31"/>
      <c r="H699" s="31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31"/>
      <c r="H700" s="31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31"/>
      <c r="H701" s="31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31"/>
      <c r="H702" s="31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31"/>
      <c r="H703" s="31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31"/>
      <c r="H704" s="31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31"/>
      <c r="H705" s="31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31"/>
      <c r="H706" s="31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31"/>
      <c r="H707" s="31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31"/>
      <c r="H708" s="31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31"/>
      <c r="H709" s="31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31"/>
      <c r="H710" s="31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31"/>
      <c r="H711" s="31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31"/>
      <c r="H712" s="31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31"/>
      <c r="H713" s="31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31"/>
      <c r="H714" s="31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31"/>
      <c r="H715" s="31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31"/>
      <c r="H716" s="31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31"/>
      <c r="H717" s="31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31"/>
      <c r="H718" s="31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31"/>
      <c r="H719" s="31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31"/>
      <c r="H720" s="31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31"/>
      <c r="H721" s="31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31"/>
      <c r="H722" s="31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31"/>
      <c r="H723" s="31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31"/>
      <c r="H724" s="31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31"/>
      <c r="H725" s="31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31"/>
      <c r="H726" s="31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31"/>
      <c r="H727" s="31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31"/>
      <c r="H728" s="31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31"/>
      <c r="H729" s="31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31"/>
      <c r="H730" s="31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31"/>
      <c r="H731" s="31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31"/>
      <c r="H732" s="31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31"/>
      <c r="H733" s="31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31"/>
      <c r="H734" s="31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31"/>
      <c r="H735" s="31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31"/>
      <c r="H736" s="31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31"/>
      <c r="H737" s="31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31"/>
      <c r="H738" s="31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31"/>
      <c r="H739" s="31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31"/>
      <c r="H740" s="31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31"/>
      <c r="H741" s="31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31"/>
      <c r="H742" s="31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31"/>
      <c r="H743" s="31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31"/>
      <c r="H744" s="31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31"/>
      <c r="H745" s="31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31"/>
      <c r="H746" s="31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31"/>
      <c r="H747" s="31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31"/>
      <c r="H748" s="31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31"/>
      <c r="H749" s="31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31"/>
      <c r="H750" s="31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31"/>
      <c r="H751" s="31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31"/>
      <c r="H752" s="31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31"/>
      <c r="H753" s="31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31"/>
      <c r="H754" s="31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31"/>
      <c r="H755" s="31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31"/>
      <c r="H756" s="31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31"/>
      <c r="H757" s="31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31"/>
      <c r="H758" s="31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31"/>
      <c r="H759" s="31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31"/>
      <c r="H760" s="31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31"/>
      <c r="H761" s="31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31"/>
      <c r="H762" s="31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31"/>
      <c r="H763" s="31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31"/>
      <c r="H764" s="31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31"/>
      <c r="H765" s="31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31"/>
      <c r="H766" s="31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31"/>
      <c r="H767" s="31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31"/>
      <c r="H768" s="31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31"/>
      <c r="H769" s="31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31"/>
      <c r="H770" s="31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31"/>
      <c r="H771" s="31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31"/>
      <c r="H772" s="31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31"/>
      <c r="H773" s="31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31"/>
      <c r="H774" s="31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31"/>
      <c r="H775" s="31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31"/>
      <c r="H776" s="31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31"/>
      <c r="H777" s="31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31"/>
      <c r="H778" s="31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31"/>
      <c r="H779" s="31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31"/>
      <c r="H780" s="31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31"/>
      <c r="H781" s="31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31"/>
      <c r="H782" s="31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31"/>
      <c r="H783" s="31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31"/>
      <c r="H784" s="31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31"/>
      <c r="H785" s="31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31"/>
      <c r="H786" s="31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31"/>
      <c r="H787" s="31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31"/>
      <c r="H788" s="31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31"/>
      <c r="H789" s="31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31"/>
      <c r="H790" s="31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31"/>
      <c r="H791" s="31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31"/>
      <c r="H792" s="31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31"/>
      <c r="H793" s="31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31"/>
      <c r="H794" s="31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31"/>
      <c r="H795" s="31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31"/>
      <c r="H796" s="31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31"/>
      <c r="H797" s="31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31"/>
      <c r="H798" s="31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31"/>
      <c r="H799" s="31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31"/>
      <c r="H800" s="31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31"/>
      <c r="H801" s="31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31"/>
      <c r="H802" s="31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31"/>
      <c r="H803" s="31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31"/>
      <c r="H804" s="31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31"/>
      <c r="H805" s="31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31"/>
      <c r="H806" s="31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31"/>
      <c r="H807" s="31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31"/>
      <c r="H808" s="31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31"/>
      <c r="H809" s="31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31"/>
      <c r="H810" s="31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31"/>
      <c r="H811" s="31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31"/>
      <c r="H812" s="31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31"/>
      <c r="H813" s="31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31"/>
      <c r="H814" s="31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31"/>
      <c r="H815" s="31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31"/>
      <c r="H816" s="31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31"/>
      <c r="H817" s="31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31"/>
      <c r="H818" s="31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31"/>
      <c r="H819" s="31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31"/>
      <c r="H820" s="31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31"/>
      <c r="H821" s="31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31"/>
      <c r="H822" s="31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31"/>
      <c r="H823" s="31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31"/>
      <c r="H824" s="31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31"/>
      <c r="H825" s="31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31"/>
      <c r="H826" s="31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31"/>
      <c r="H827" s="31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31"/>
      <c r="H828" s="31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31"/>
      <c r="H829" s="31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31"/>
      <c r="H830" s="31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31"/>
      <c r="H831" s="31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31"/>
      <c r="H832" s="31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31"/>
      <c r="H833" s="31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31"/>
      <c r="H834" s="31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31"/>
      <c r="H835" s="31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31"/>
      <c r="H836" s="31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31"/>
      <c r="H837" s="31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31"/>
      <c r="H838" s="31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31"/>
      <c r="H839" s="31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31"/>
      <c r="H840" s="31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31"/>
      <c r="H841" s="31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31"/>
      <c r="H842" s="31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31"/>
      <c r="H843" s="31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31"/>
      <c r="H844" s="31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31"/>
      <c r="H845" s="31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31"/>
      <c r="H846" s="31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31"/>
      <c r="H847" s="31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31"/>
      <c r="H848" s="31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31"/>
      <c r="H849" s="31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31"/>
      <c r="H850" s="31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31"/>
      <c r="H851" s="31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31"/>
      <c r="H852" s="31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31"/>
      <c r="H853" s="31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31"/>
      <c r="H854" s="31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31"/>
      <c r="H855" s="31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31"/>
      <c r="H856" s="31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31"/>
      <c r="H857" s="31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31"/>
      <c r="H858" s="31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31"/>
      <c r="H859" s="31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31"/>
      <c r="H860" s="31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31"/>
      <c r="H861" s="31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31"/>
      <c r="H862" s="31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31"/>
      <c r="H863" s="31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31"/>
      <c r="H864" s="31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31"/>
      <c r="H865" s="31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31"/>
      <c r="H866" s="31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31"/>
      <c r="H867" s="31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31"/>
      <c r="H868" s="31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31"/>
      <c r="H869" s="31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31"/>
      <c r="H870" s="31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31"/>
      <c r="H871" s="31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31"/>
      <c r="H872" s="31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31"/>
      <c r="H873" s="31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31"/>
      <c r="H874" s="31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31"/>
      <c r="H875" s="31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31"/>
      <c r="H876" s="31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31"/>
      <c r="H877" s="31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31"/>
      <c r="H878" s="31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31"/>
      <c r="H879" s="31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31"/>
      <c r="H880" s="31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31"/>
      <c r="H881" s="31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31"/>
      <c r="H882" s="31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31"/>
      <c r="H883" s="31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31"/>
      <c r="H884" s="31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31"/>
      <c r="H885" s="31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31"/>
      <c r="H886" s="31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31"/>
      <c r="H887" s="31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31"/>
      <c r="H888" s="31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31"/>
      <c r="H889" s="31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31"/>
      <c r="H890" s="31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31"/>
      <c r="H891" s="31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31"/>
      <c r="H892" s="31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31"/>
      <c r="H893" s="31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31"/>
      <c r="H894" s="31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31"/>
      <c r="H895" s="31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31"/>
      <c r="H896" s="31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31"/>
      <c r="H897" s="31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31"/>
      <c r="H898" s="31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31"/>
      <c r="H899" s="31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31"/>
      <c r="H900" s="31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31"/>
      <c r="H901" s="31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31"/>
      <c r="H902" s="31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31"/>
      <c r="H903" s="31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31"/>
      <c r="H904" s="31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31"/>
      <c r="H905" s="31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31"/>
      <c r="H906" s="31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31"/>
      <c r="H907" s="31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31"/>
      <c r="H908" s="31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31"/>
      <c r="H909" s="31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31"/>
      <c r="H910" s="31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31"/>
      <c r="H911" s="31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31"/>
      <c r="H912" s="31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31"/>
      <c r="H913" s="31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31"/>
      <c r="H914" s="31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31"/>
      <c r="H915" s="31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31"/>
      <c r="H916" s="31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31"/>
      <c r="H917" s="31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31"/>
      <c r="H918" s="31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31"/>
      <c r="H919" s="31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31"/>
      <c r="H920" s="31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31"/>
      <c r="H921" s="31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31"/>
      <c r="H922" s="31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31"/>
      <c r="H923" s="31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31"/>
      <c r="H924" s="31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31"/>
      <c r="H925" s="31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31"/>
      <c r="H926" s="31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31"/>
      <c r="H927" s="31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31"/>
      <c r="H928" s="31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31"/>
      <c r="H929" s="31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31"/>
      <c r="H930" s="31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31"/>
      <c r="H931" s="31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31"/>
      <c r="H932" s="31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31"/>
      <c r="H933" s="31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31"/>
      <c r="H934" s="31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31"/>
      <c r="H935" s="31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31"/>
      <c r="H936" s="31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31"/>
      <c r="H937" s="31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31"/>
      <c r="H938" s="31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31"/>
      <c r="H939" s="31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31"/>
      <c r="H940" s="31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31"/>
      <c r="H941" s="31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31"/>
      <c r="H942" s="31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31"/>
      <c r="H943" s="31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31"/>
      <c r="H944" s="31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31"/>
      <c r="H945" s="31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31"/>
      <c r="H946" s="31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31"/>
      <c r="H947" s="31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31"/>
      <c r="H948" s="31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31"/>
      <c r="H949" s="31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31"/>
      <c r="H950" s="31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31"/>
      <c r="H951" s="31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31"/>
      <c r="H952" s="31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31"/>
      <c r="H953" s="31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31"/>
      <c r="H954" s="31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31"/>
      <c r="H955" s="31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31"/>
      <c r="H956" s="31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31"/>
      <c r="H957" s="31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31"/>
      <c r="H958" s="31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31"/>
      <c r="H959" s="31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31"/>
      <c r="H960" s="31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31"/>
      <c r="H961" s="31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31"/>
      <c r="H962" s="31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31"/>
      <c r="H963" s="31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31"/>
      <c r="H964" s="31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31"/>
      <c r="H965" s="31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31"/>
      <c r="H966" s="31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31"/>
      <c r="H967" s="31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31"/>
      <c r="H968" s="31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31"/>
      <c r="H969" s="31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31"/>
      <c r="H970" s="31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31"/>
      <c r="H971" s="31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31"/>
      <c r="H972" s="31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31"/>
      <c r="H973" s="31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31"/>
      <c r="H974" s="31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31"/>
      <c r="H975" s="31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31"/>
      <c r="H976" s="31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31"/>
      <c r="H977" s="31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31"/>
      <c r="H978" s="31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31"/>
      <c r="H979" s="31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31"/>
      <c r="H980" s="31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31"/>
      <c r="H981" s="31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31"/>
      <c r="H982" s="31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31"/>
      <c r="H983" s="31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31"/>
      <c r="H984" s="31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31"/>
      <c r="H985" s="31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31"/>
      <c r="H986" s="31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31"/>
      <c r="H987" s="31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31"/>
      <c r="H988" s="31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31"/>
      <c r="H989" s="31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31"/>
      <c r="H990" s="31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31"/>
      <c r="H991" s="31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31"/>
      <c r="H992" s="31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31"/>
      <c r="H993" s="31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31"/>
      <c r="H994" s="31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31"/>
      <c r="H995" s="31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31"/>
      <c r="H996" s="31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31"/>
      <c r="H997" s="31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31"/>
      <c r="H998" s="31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31"/>
      <c r="H999" s="31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31"/>
      <c r="H1000" s="31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25">
      <c r="A1001" s="4"/>
      <c r="B1001" s="4"/>
      <c r="C1001" s="4"/>
      <c r="D1001" s="4"/>
      <c r="E1001" s="4"/>
      <c r="F1001" s="4"/>
      <c r="G1001" s="31"/>
      <c r="H1001" s="31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25">
      <c r="A1002" s="4"/>
      <c r="B1002" s="4"/>
      <c r="C1002" s="4"/>
      <c r="D1002" s="4"/>
      <c r="E1002" s="4"/>
      <c r="F1002" s="4"/>
      <c r="G1002" s="31"/>
      <c r="H1002" s="31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25">
      <c r="A1003" s="4"/>
      <c r="B1003" s="4"/>
      <c r="C1003" s="4"/>
      <c r="D1003" s="4"/>
      <c r="E1003" s="4"/>
      <c r="F1003" s="4"/>
      <c r="G1003" s="31"/>
      <c r="H1003" s="31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5">
      <c r="A1004" s="4"/>
      <c r="B1004" s="4"/>
      <c r="C1004" s="4"/>
      <c r="D1004" s="4"/>
      <c r="E1004" s="4"/>
      <c r="F1004" s="4"/>
      <c r="G1004" s="31"/>
      <c r="H1004" s="31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5">
      <c r="A1005" s="4"/>
      <c r="B1005" s="4"/>
      <c r="C1005" s="4"/>
      <c r="D1005" s="4"/>
      <c r="E1005" s="4"/>
      <c r="F1005" s="4"/>
      <c r="G1005" s="31"/>
      <c r="H1005" s="31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5">
      <c r="A1006" s="4"/>
      <c r="B1006" s="4"/>
      <c r="C1006" s="4"/>
      <c r="D1006" s="4"/>
      <c r="E1006" s="4"/>
      <c r="F1006" s="4"/>
      <c r="G1006" s="31"/>
      <c r="H1006" s="31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5">
      <c r="A1007" s="4"/>
      <c r="B1007" s="4"/>
      <c r="C1007" s="4"/>
      <c r="D1007" s="4"/>
      <c r="E1007" s="4"/>
      <c r="F1007" s="4"/>
      <c r="G1007" s="31"/>
      <c r="H1007" s="31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25">
      <c r="A1008" s="4"/>
      <c r="B1008" s="4"/>
      <c r="C1008" s="4"/>
      <c r="D1008" s="4"/>
      <c r="E1008" s="4"/>
      <c r="F1008" s="4"/>
      <c r="G1008" s="31"/>
      <c r="H1008" s="31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25">
      <c r="A1009" s="4"/>
      <c r="B1009" s="4"/>
      <c r="C1009" s="4"/>
      <c r="D1009" s="4"/>
      <c r="E1009" s="4"/>
      <c r="F1009" s="4"/>
      <c r="G1009" s="31"/>
      <c r="H1009" s="31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25">
      <c r="A1010" s="4"/>
      <c r="B1010" s="4"/>
      <c r="C1010" s="4"/>
      <c r="D1010" s="4"/>
      <c r="E1010" s="4"/>
      <c r="F1010" s="4"/>
      <c r="G1010" s="31"/>
      <c r="H1010" s="31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25">
      <c r="A1011" s="4"/>
      <c r="B1011" s="4"/>
      <c r="C1011" s="4"/>
      <c r="D1011" s="4"/>
      <c r="E1011" s="4"/>
      <c r="F1011" s="4"/>
      <c r="G1011" s="31"/>
      <c r="H1011" s="31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25">
      <c r="A1012" s="4"/>
      <c r="B1012" s="4"/>
      <c r="C1012" s="4"/>
      <c r="D1012" s="4"/>
      <c r="E1012" s="4"/>
      <c r="F1012" s="4"/>
      <c r="G1012" s="31"/>
      <c r="H1012" s="31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.75" customHeight="1" x14ac:dyDescent="0.25">
      <c r="A1013" s="4"/>
      <c r="B1013" s="4"/>
      <c r="C1013" s="4"/>
      <c r="D1013" s="4"/>
      <c r="E1013" s="4"/>
      <c r="F1013" s="4"/>
      <c r="G1013" s="31"/>
      <c r="H1013" s="31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.75" customHeight="1" x14ac:dyDescent="0.25">
      <c r="A1014" s="4"/>
      <c r="B1014" s="4"/>
      <c r="C1014" s="4"/>
      <c r="D1014" s="4"/>
      <c r="E1014" s="4"/>
      <c r="F1014" s="4"/>
      <c r="G1014" s="31"/>
      <c r="H1014" s="31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.75" customHeight="1" x14ac:dyDescent="0.25">
      <c r="A1015" s="4"/>
      <c r="B1015" s="4"/>
      <c r="C1015" s="4"/>
      <c r="D1015" s="4"/>
      <c r="E1015" s="4"/>
      <c r="F1015" s="4"/>
      <c r="G1015" s="31"/>
      <c r="H1015" s="31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.75" customHeight="1" x14ac:dyDescent="0.25">
      <c r="A1016" s="4"/>
      <c r="B1016" s="4"/>
      <c r="C1016" s="4"/>
      <c r="D1016" s="4"/>
      <c r="E1016" s="4"/>
      <c r="F1016" s="4"/>
      <c r="G1016" s="31"/>
      <c r="H1016" s="31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.75" customHeight="1" x14ac:dyDescent="0.25">
      <c r="A1017" s="4"/>
      <c r="B1017" s="4"/>
      <c r="C1017" s="4"/>
      <c r="D1017" s="4"/>
      <c r="E1017" s="4"/>
      <c r="F1017" s="4"/>
      <c r="G1017" s="31"/>
      <c r="H1017" s="31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.75" customHeight="1" x14ac:dyDescent="0.25">
      <c r="A1018" s="4"/>
      <c r="B1018" s="4"/>
      <c r="C1018" s="4"/>
      <c r="D1018" s="4"/>
      <c r="E1018" s="4"/>
      <c r="F1018" s="4"/>
      <c r="G1018" s="31"/>
      <c r="H1018" s="31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.75" customHeight="1" x14ac:dyDescent="0.25">
      <c r="A1019" s="4"/>
      <c r="B1019" s="4"/>
      <c r="C1019" s="4"/>
      <c r="D1019" s="4"/>
      <c r="E1019" s="4"/>
      <c r="F1019" s="4"/>
      <c r="G1019" s="31"/>
      <c r="H1019" s="31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5.75" customHeight="1" x14ac:dyDescent="0.25">
      <c r="A1020" s="4"/>
      <c r="B1020" s="4"/>
      <c r="C1020" s="4"/>
      <c r="D1020" s="4"/>
      <c r="E1020" s="4"/>
      <c r="F1020" s="4"/>
      <c r="G1020" s="31"/>
      <c r="H1020" s="31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5.75" customHeight="1" x14ac:dyDescent="0.25">
      <c r="A1021" s="4"/>
      <c r="B1021" s="4"/>
      <c r="C1021" s="4"/>
      <c r="D1021" s="4"/>
      <c r="E1021" s="4"/>
      <c r="F1021" s="4"/>
      <c r="G1021" s="31"/>
      <c r="H1021" s="31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.75" customHeight="1" x14ac:dyDescent="0.25">
      <c r="A1022" s="4"/>
      <c r="B1022" s="4"/>
      <c r="C1022" s="4"/>
      <c r="D1022" s="4"/>
      <c r="E1022" s="4"/>
      <c r="F1022" s="4"/>
      <c r="G1022" s="31"/>
      <c r="H1022" s="31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5.75" customHeight="1" x14ac:dyDescent="0.25">
      <c r="A1023" s="4"/>
      <c r="B1023" s="4"/>
      <c r="C1023" s="4"/>
      <c r="D1023" s="4"/>
      <c r="E1023" s="4"/>
      <c r="F1023" s="4"/>
      <c r="G1023" s="31"/>
      <c r="H1023" s="31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5.75" customHeight="1" x14ac:dyDescent="0.25">
      <c r="A1024" s="4"/>
      <c r="B1024" s="4"/>
      <c r="C1024" s="4"/>
      <c r="D1024" s="4"/>
      <c r="E1024" s="4"/>
      <c r="F1024" s="4"/>
      <c r="G1024" s="31"/>
      <c r="H1024" s="31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5.75" customHeight="1" x14ac:dyDescent="0.25">
      <c r="A1025" s="4"/>
      <c r="B1025" s="4"/>
      <c r="C1025" s="4"/>
      <c r="D1025" s="4"/>
      <c r="E1025" s="4"/>
      <c r="F1025" s="4"/>
      <c r="G1025" s="31"/>
      <c r="H1025" s="31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5.75" customHeight="1" x14ac:dyDescent="0.25">
      <c r="A1026" s="4"/>
      <c r="B1026" s="4"/>
      <c r="C1026" s="4"/>
      <c r="D1026" s="4"/>
      <c r="E1026" s="4"/>
      <c r="F1026" s="4"/>
      <c r="G1026" s="31"/>
      <c r="H1026" s="31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5.75" customHeight="1" x14ac:dyDescent="0.25">
      <c r="A1027" s="4"/>
      <c r="B1027" s="4"/>
      <c r="C1027" s="4"/>
      <c r="D1027" s="4"/>
      <c r="E1027" s="4"/>
      <c r="F1027" s="4"/>
      <c r="G1027" s="31"/>
      <c r="H1027" s="31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5.75" customHeight="1" x14ac:dyDescent="0.25">
      <c r="A1028" s="4"/>
      <c r="B1028" s="4"/>
      <c r="C1028" s="4"/>
      <c r="D1028" s="4"/>
      <c r="E1028" s="4"/>
      <c r="F1028" s="4"/>
      <c r="G1028" s="31"/>
      <c r="H1028" s="31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5.75" customHeight="1" x14ac:dyDescent="0.25">
      <c r="A1029" s="4"/>
      <c r="B1029" s="4"/>
      <c r="C1029" s="4"/>
      <c r="D1029" s="4"/>
      <c r="E1029" s="4"/>
      <c r="F1029" s="4"/>
      <c r="G1029" s="31"/>
      <c r="H1029" s="31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5.75" customHeight="1" x14ac:dyDescent="0.25">
      <c r="A1030" s="4"/>
      <c r="B1030" s="4"/>
      <c r="C1030" s="4"/>
      <c r="D1030" s="4"/>
      <c r="E1030" s="4"/>
      <c r="F1030" s="4"/>
      <c r="G1030" s="31"/>
      <c r="H1030" s="31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5.75" customHeight="1" x14ac:dyDescent="0.25">
      <c r="A1031" s="4"/>
      <c r="B1031" s="4"/>
      <c r="C1031" s="4"/>
      <c r="D1031" s="4"/>
      <c r="E1031" s="4"/>
      <c r="F1031" s="4"/>
      <c r="G1031" s="31"/>
      <c r="H1031" s="31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</sheetData>
  <mergeCells count="15">
    <mergeCell ref="A8:J8"/>
    <mergeCell ref="J5:J6"/>
    <mergeCell ref="K5:K6"/>
    <mergeCell ref="A1:J1"/>
    <mergeCell ref="A2:J2"/>
    <mergeCell ref="A3:J3"/>
    <mergeCell ref="G4:J4"/>
    <mergeCell ref="A5:A6"/>
    <mergeCell ref="B5:B6"/>
    <mergeCell ref="C5:C6"/>
    <mergeCell ref="D5:D6"/>
    <mergeCell ref="E5:E6"/>
    <mergeCell ref="F5:F6"/>
    <mergeCell ref="G5:H5"/>
    <mergeCell ref="I5:I6"/>
  </mergeCells>
  <hyperlinks>
    <hyperlink ref="I9" r:id="rId1"/>
    <hyperlink ref="I10" r:id="rId2"/>
    <hyperlink ref="I11" r:id="rId3"/>
    <hyperlink ref="I12" r:id="rId4"/>
    <hyperlink ref="I13" r:id="rId5"/>
    <hyperlink ref="I15" r:id="rId6"/>
    <hyperlink ref="I17" r:id="rId7"/>
    <hyperlink ref="I18" r:id="rId8"/>
    <hyperlink ref="I19" r:id="rId9"/>
    <hyperlink ref="I22" r:id="rId10"/>
    <hyperlink ref="I23" r:id="rId11"/>
    <hyperlink ref="I24" r:id="rId12"/>
    <hyperlink ref="I25" r:id="rId13"/>
    <hyperlink ref="I26" r:id="rId14"/>
    <hyperlink ref="I27" r:id="rId15"/>
    <hyperlink ref="I28" r:id="rId16"/>
    <hyperlink ref="I29" r:id="rId17"/>
    <hyperlink ref="I30" r:id="rId18"/>
    <hyperlink ref="I31" r:id="rId19"/>
    <hyperlink ref="I32" r:id="rId20"/>
    <hyperlink ref="I33" r:id="rId21"/>
    <hyperlink ref="I34" r:id="rId22"/>
    <hyperlink ref="I35" r:id="rId23"/>
    <hyperlink ref="I36" r:id="rId24"/>
    <hyperlink ref="I37" r:id="rId25"/>
    <hyperlink ref="I38" r:id="rId26"/>
    <hyperlink ref="I39" r:id="rId27"/>
    <hyperlink ref="I40" r:id="rId28"/>
    <hyperlink ref="I41" r:id="rId29"/>
    <hyperlink ref="I42" r:id="rId30"/>
    <hyperlink ref="I43" r:id="rId31"/>
    <hyperlink ref="I44" r:id="rId32"/>
    <hyperlink ref="I16" r:id="rId33"/>
    <hyperlink ref="I20" r:id="rId34"/>
    <hyperlink ref="I21" r:id="rId35"/>
    <hyperlink ref="I14" r:id="rId36"/>
  </hyperlinks>
  <pageMargins left="0.23622047244094491" right="0.23622047244094491" top="0.35433070866141736" bottom="0.35433070866141736" header="0" footer="0"/>
  <pageSetup paperSize="9" scale="49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Єлінська Валентина Василівна</cp:lastModifiedBy>
  <cp:lastPrinted>2022-01-21T13:06:20Z</cp:lastPrinted>
  <dcterms:created xsi:type="dcterms:W3CDTF">2018-05-21T07:53:57Z</dcterms:created>
  <dcterms:modified xsi:type="dcterms:W3CDTF">2022-02-01T07:20:58Z</dcterms:modified>
</cp:coreProperties>
</file>